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8_{BE9FA115-D6BD-4642-9127-3525A7A3B75E}" xr6:coauthVersionLast="45" xr6:coauthVersionMax="45" xr10:uidLastSave="{00000000-0000-0000-0000-000000000000}"/>
  <bookViews>
    <workbookView xWindow="-120" yWindow="-120" windowWidth="29040" windowHeight="15840" xr2:uid="{00000000-000D-0000-FFFF-FFFF00000000}"/>
  </bookViews>
  <sheets>
    <sheet name="Fill Removal Calcs" sheetId="4" r:id="rId1"/>
    <sheet name="Design Intent" sheetId="2" r:id="rId2"/>
    <sheet name="Floodplain Fill" sheetId="5" r:id="rId3"/>
  </sheets>
  <definedNames>
    <definedName name="_xlnm.Print_Area" localSheetId="2">'Floodplain Fill'!$A$1:$I$29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7" i="4" l="1"/>
  <c r="K127" i="4"/>
  <c r="P77" i="4" l="1"/>
  <c r="H77" i="4"/>
  <c r="I77" i="4" s="1"/>
  <c r="J77" i="4" s="1"/>
  <c r="P76" i="4"/>
  <c r="H76" i="4"/>
  <c r="I76" i="4" s="1"/>
  <c r="J76" i="4" s="1"/>
  <c r="H120" i="4"/>
  <c r="I120" i="4" s="1"/>
  <c r="J120" i="4" s="1"/>
  <c r="H101" i="4"/>
  <c r="P79" i="4"/>
  <c r="H79" i="4"/>
  <c r="I79" i="4" s="1"/>
  <c r="J79" i="4" s="1"/>
  <c r="P78" i="4"/>
  <c r="H78" i="4"/>
  <c r="I78" i="4" s="1"/>
  <c r="J78" i="4" s="1"/>
  <c r="H61" i="4"/>
  <c r="I61" i="4" s="1"/>
  <c r="J61" i="4" s="1"/>
  <c r="H94" i="4"/>
  <c r="H34" i="4" l="1"/>
  <c r="H90" i="4"/>
  <c r="M127" i="4"/>
  <c r="Q127" i="4"/>
  <c r="U127" i="4"/>
  <c r="T127" i="4"/>
  <c r="S127" i="4"/>
  <c r="H114"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1" i="4"/>
  <c r="P122" i="4"/>
  <c r="P123" i="4"/>
  <c r="P124" i="4"/>
  <c r="P125" i="4"/>
  <c r="P126" i="4"/>
  <c r="P3" i="4"/>
  <c r="O127" i="4"/>
  <c r="H116" i="4"/>
  <c r="N127" i="4"/>
  <c r="R127" i="4"/>
  <c r="H122" i="4"/>
  <c r="H123" i="4"/>
  <c r="L127" i="4"/>
  <c r="H126" i="4"/>
  <c r="I126" i="4" s="1"/>
  <c r="J126" i="4" s="1"/>
  <c r="H117" i="4"/>
  <c r="I117" i="4" s="1"/>
  <c r="J117" i="4" s="1"/>
  <c r="H111" i="4"/>
  <c r="I111" i="4" s="1"/>
  <c r="J111" i="4" s="1"/>
  <c r="H106" i="4"/>
  <c r="H104" i="4"/>
  <c r="H103" i="4"/>
  <c r="I103" i="4" s="1"/>
  <c r="J103" i="4" s="1"/>
  <c r="D102" i="4"/>
  <c r="H102" i="4"/>
  <c r="L131" i="4" l="1"/>
  <c r="P127" i="4"/>
  <c r="I102" i="4"/>
  <c r="J102" i="4" s="1"/>
  <c r="H96" i="4"/>
  <c r="H89" i="4" l="1"/>
  <c r="H87" i="4"/>
  <c r="H84" i="4"/>
  <c r="I80" i="4"/>
  <c r="J80" i="4" s="1"/>
  <c r="H81" i="4"/>
  <c r="I81" i="4" s="1"/>
  <c r="J81" i="4" s="1"/>
  <c r="H82" i="4"/>
  <c r="I82" i="4" s="1"/>
  <c r="J82" i="4" s="1"/>
  <c r="H80" i="4"/>
  <c r="H73" i="4" l="1"/>
  <c r="H67" i="4"/>
  <c r="H64" i="4"/>
  <c r="I64" i="4" s="1"/>
  <c r="J64" i="4" s="1"/>
  <c r="H63" i="4"/>
  <c r="H60" i="4"/>
  <c r="I60" i="4" s="1"/>
  <c r="J60" i="4" s="1"/>
  <c r="H59" i="4"/>
  <c r="I59" i="4" s="1"/>
  <c r="J59" i="4" s="1"/>
  <c r="F26" i="5"/>
  <c r="G26" i="5" s="1"/>
  <c r="H26" i="5" s="1"/>
  <c r="F21" i="5"/>
  <c r="G21" i="5" s="1"/>
  <c r="H21" i="5" s="1"/>
  <c r="F22" i="5"/>
  <c r="G22" i="5" s="1"/>
  <c r="H22" i="5" s="1"/>
  <c r="F23" i="5"/>
  <c r="G23" i="5" s="1"/>
  <c r="H23" i="5" s="1"/>
  <c r="F24" i="5"/>
  <c r="G24" i="5" s="1"/>
  <c r="H24" i="5" s="1"/>
  <c r="F25" i="5"/>
  <c r="G25" i="5" s="1"/>
  <c r="H25" i="5" s="1"/>
  <c r="F19" i="5"/>
  <c r="G19" i="5" s="1"/>
  <c r="H19" i="5" s="1"/>
  <c r="F20" i="5"/>
  <c r="G20" i="5" s="1"/>
  <c r="H20" i="5" s="1"/>
  <c r="F4" i="5"/>
  <c r="G4" i="5" s="1"/>
  <c r="H4" i="5" s="1"/>
  <c r="F5" i="5"/>
  <c r="G5" i="5" s="1"/>
  <c r="H5" i="5" s="1"/>
  <c r="F6" i="5"/>
  <c r="G6" i="5" s="1"/>
  <c r="H6" i="5" s="1"/>
  <c r="F7" i="5"/>
  <c r="G7" i="5" s="1"/>
  <c r="H7" i="5" s="1"/>
  <c r="F8" i="5"/>
  <c r="G8" i="5" s="1"/>
  <c r="H8" i="5" s="1"/>
  <c r="F9" i="5"/>
  <c r="G9" i="5" s="1"/>
  <c r="H9" i="5" s="1"/>
  <c r="F10" i="5"/>
  <c r="G10" i="5" s="1"/>
  <c r="H10" i="5" s="1"/>
  <c r="F11" i="5"/>
  <c r="G11" i="5" s="1"/>
  <c r="H11" i="5" s="1"/>
  <c r="F12" i="5"/>
  <c r="G12" i="5" s="1"/>
  <c r="H12" i="5" s="1"/>
  <c r="F13" i="5"/>
  <c r="G13" i="5" s="1"/>
  <c r="H13" i="5" s="1"/>
  <c r="F14" i="5"/>
  <c r="G14" i="5" s="1"/>
  <c r="H14" i="5" s="1"/>
  <c r="F15" i="5"/>
  <c r="G15" i="5" s="1"/>
  <c r="H15" i="5" s="1"/>
  <c r="F16" i="5"/>
  <c r="G16" i="5" s="1"/>
  <c r="H16" i="5" s="1"/>
  <c r="F17" i="5"/>
  <c r="G17" i="5" s="1"/>
  <c r="H17" i="5" s="1"/>
  <c r="F18" i="5"/>
  <c r="G18" i="5" s="1"/>
  <c r="H18" i="5" s="1"/>
  <c r="F3" i="5"/>
  <c r="G3" i="5" s="1"/>
  <c r="H3" i="5" s="1"/>
  <c r="D107" i="4"/>
  <c r="F99" i="4"/>
  <c r="H99" i="4" s="1"/>
  <c r="D99" i="4"/>
  <c r="D93" i="4"/>
  <c r="D92" i="4"/>
  <c r="F93" i="4"/>
  <c r="H93" i="4" s="1"/>
  <c r="I71" i="4"/>
  <c r="J71" i="4" s="1"/>
  <c r="F71" i="4"/>
  <c r="F58" i="4"/>
  <c r="H55" i="4"/>
  <c r="I55" i="4" s="1"/>
  <c r="J55" i="4" s="1"/>
  <c r="H51" i="4"/>
  <c r="H49" i="4"/>
  <c r="I49" i="4" s="1"/>
  <c r="J49" i="4" s="1"/>
  <c r="H46" i="4"/>
  <c r="H44" i="4"/>
  <c r="I44" i="4" s="1"/>
  <c r="J44" i="4" s="1"/>
  <c r="H36" i="4"/>
  <c r="H27" i="5" l="1"/>
  <c r="I93" i="4"/>
  <c r="J93" i="4" s="1"/>
  <c r="I99" i="4"/>
  <c r="J99" i="4" s="1"/>
  <c r="H58" i="4"/>
  <c r="I58" i="4" s="1"/>
  <c r="J58" i="4" s="1"/>
  <c r="H39" i="4"/>
  <c r="H22" i="4"/>
  <c r="H19" i="4"/>
  <c r="H21" i="4"/>
  <c r="H26" i="4"/>
  <c r="H31" i="4"/>
  <c r="H38" i="4"/>
  <c r="H30" i="4"/>
  <c r="F28" i="4"/>
  <c r="H28" i="4" s="1"/>
  <c r="I28" i="4" s="1"/>
  <c r="J28" i="4" s="1"/>
  <c r="F43" i="4"/>
  <c r="H43" i="4" s="1"/>
  <c r="I43" i="4" s="1"/>
  <c r="J43" i="4" s="1"/>
  <c r="F35" i="4"/>
  <c r="H35" i="4" s="1"/>
  <c r="F25" i="4"/>
  <c r="H25" i="4" s="1"/>
  <c r="I25" i="4" s="1"/>
  <c r="J25" i="4" s="1"/>
  <c r="F4" i="4" l="1"/>
  <c r="F5" i="4"/>
  <c r="F6" i="4"/>
  <c r="F7" i="4"/>
  <c r="H7" i="4" s="1"/>
  <c r="F8" i="4"/>
  <c r="H8" i="4" s="1"/>
  <c r="F9" i="4"/>
  <c r="H9" i="4" s="1"/>
  <c r="F10" i="4"/>
  <c r="F11" i="4"/>
  <c r="H11" i="4" s="1"/>
  <c r="F12" i="4"/>
  <c r="F13" i="4"/>
  <c r="H13" i="4" s="1"/>
  <c r="F14" i="4"/>
  <c r="H14" i="4" s="1"/>
  <c r="F15" i="4"/>
  <c r="F16" i="4"/>
  <c r="H16" i="4" s="1"/>
  <c r="F17" i="4"/>
  <c r="H17" i="4" s="1"/>
  <c r="H18" i="4"/>
  <c r="F20" i="4"/>
  <c r="H20" i="4" s="1"/>
  <c r="F23" i="4"/>
  <c r="H23" i="4" s="1"/>
  <c r="F24" i="4"/>
  <c r="H24" i="4" s="1"/>
  <c r="F27" i="4"/>
  <c r="H27" i="4" s="1"/>
  <c r="F29" i="4"/>
  <c r="H29" i="4" s="1"/>
  <c r="F32" i="4"/>
  <c r="H32" i="4" s="1"/>
  <c r="F33" i="4"/>
  <c r="H33" i="4" s="1"/>
  <c r="F37" i="4"/>
  <c r="H37" i="4" s="1"/>
  <c r="F40" i="4"/>
  <c r="F41" i="4"/>
  <c r="H41" i="4" s="1"/>
  <c r="F42" i="4"/>
  <c r="H42" i="4" s="1"/>
  <c r="F45" i="4"/>
  <c r="H45" i="4" s="1"/>
  <c r="F47" i="4"/>
  <c r="F48" i="4"/>
  <c r="H48" i="4" s="1"/>
  <c r="F50" i="4"/>
  <c r="F52" i="4"/>
  <c r="F53" i="4"/>
  <c r="F54" i="4"/>
  <c r="F56" i="4"/>
  <c r="F57" i="4"/>
  <c r="H57" i="4" s="1"/>
  <c r="F62" i="4"/>
  <c r="F65" i="4"/>
  <c r="F66" i="4"/>
  <c r="H66" i="4" s="1"/>
  <c r="F68" i="4"/>
  <c r="F69" i="4"/>
  <c r="F70" i="4"/>
  <c r="F72" i="4"/>
  <c r="H72" i="4" s="1"/>
  <c r="F74" i="4"/>
  <c r="F75" i="4"/>
  <c r="F83" i="4"/>
  <c r="H83" i="4" s="1"/>
  <c r="F85" i="4"/>
  <c r="F86" i="4"/>
  <c r="H86" i="4" s="1"/>
  <c r="F88" i="4"/>
  <c r="H88" i="4" s="1"/>
  <c r="F91" i="4"/>
  <c r="F92" i="4"/>
  <c r="H92" i="4" s="1"/>
  <c r="F95" i="4"/>
  <c r="H95" i="4" s="1"/>
  <c r="F97" i="4"/>
  <c r="F98" i="4"/>
  <c r="H98" i="4" s="1"/>
  <c r="F100" i="4"/>
  <c r="H100" i="4" s="1"/>
  <c r="H105" i="4"/>
  <c r="F107" i="4"/>
  <c r="H107" i="4" s="1"/>
  <c r="F108" i="4"/>
  <c r="H108" i="4" s="1"/>
  <c r="F109" i="4"/>
  <c r="F112" i="4"/>
  <c r="H112" i="4" s="1"/>
  <c r="F113" i="4"/>
  <c r="H113" i="4" s="1"/>
  <c r="F115" i="4"/>
  <c r="H115" i="4" s="1"/>
  <c r="F118" i="4"/>
  <c r="F119" i="4"/>
  <c r="H119" i="4" s="1"/>
  <c r="F121" i="4"/>
  <c r="H121" i="4" s="1"/>
  <c r="F124" i="4"/>
  <c r="F125" i="4"/>
  <c r="H125" i="4" s="1"/>
  <c r="F3" i="4"/>
  <c r="I27" i="4" l="1"/>
  <c r="J27" i="4" s="1"/>
  <c r="I42" i="4"/>
  <c r="J42" i="4" s="1"/>
  <c r="I92" i="4"/>
  <c r="J92" i="4" s="1"/>
  <c r="I121" i="4"/>
  <c r="J121" i="4" s="1"/>
  <c r="D125" i="4"/>
  <c r="I125" i="4" s="1"/>
  <c r="J125" i="4" s="1"/>
  <c r="D124" i="4"/>
  <c r="I124" i="4" s="1"/>
  <c r="J124" i="4" s="1"/>
  <c r="D123" i="4"/>
  <c r="I123" i="4" s="1"/>
  <c r="J123" i="4" s="1"/>
  <c r="D122" i="4"/>
  <c r="I122" i="4" s="1"/>
  <c r="J122" i="4" s="1"/>
  <c r="D119" i="4"/>
  <c r="I119" i="4" s="1"/>
  <c r="J119" i="4" s="1"/>
  <c r="D118" i="4"/>
  <c r="I118" i="4" s="1"/>
  <c r="J118" i="4" s="1"/>
  <c r="D116" i="4"/>
  <c r="I116" i="4" s="1"/>
  <c r="J116" i="4" s="1"/>
  <c r="D115" i="4"/>
  <c r="I115" i="4" s="1"/>
  <c r="J115" i="4" s="1"/>
  <c r="I114" i="4"/>
  <c r="J114" i="4" s="1"/>
  <c r="D113" i="4"/>
  <c r="I113" i="4" s="1"/>
  <c r="J113" i="4" s="1"/>
  <c r="D112" i="4"/>
  <c r="I112" i="4" s="1"/>
  <c r="J112" i="4" s="1"/>
  <c r="D110" i="4"/>
  <c r="I110" i="4" s="1"/>
  <c r="J110" i="4" s="1"/>
  <c r="D109" i="4"/>
  <c r="I109" i="4" s="1"/>
  <c r="J109" i="4" s="1"/>
  <c r="D108" i="4"/>
  <c r="I108" i="4" s="1"/>
  <c r="J108" i="4" s="1"/>
  <c r="I107" i="4"/>
  <c r="J107" i="4" s="1"/>
  <c r="I106" i="4"/>
  <c r="J106" i="4" s="1"/>
  <c r="I105" i="4"/>
  <c r="J105" i="4" s="1"/>
  <c r="I104" i="4"/>
  <c r="J104" i="4" s="1"/>
  <c r="D101" i="4"/>
  <c r="I101" i="4" s="1"/>
  <c r="J101" i="4" s="1"/>
  <c r="D100" i="4"/>
  <c r="I100" i="4" s="1"/>
  <c r="J100" i="4" s="1"/>
  <c r="D98" i="4"/>
  <c r="I98" i="4" s="1"/>
  <c r="J98" i="4" s="1"/>
  <c r="D97" i="4"/>
  <c r="I97" i="4" s="1"/>
  <c r="J97" i="4" s="1"/>
  <c r="I96" i="4"/>
  <c r="J96" i="4" s="1"/>
  <c r="D95" i="4"/>
  <c r="I95" i="4" s="1"/>
  <c r="J95" i="4" s="1"/>
  <c r="I94" i="4"/>
  <c r="J94" i="4" s="1"/>
  <c r="D91" i="4"/>
  <c r="I91" i="4" s="1"/>
  <c r="J91" i="4" s="1"/>
  <c r="I90" i="4"/>
  <c r="J90" i="4" s="1"/>
  <c r="I89" i="4"/>
  <c r="J89" i="4" s="1"/>
  <c r="D88" i="4"/>
  <c r="I88" i="4" s="1"/>
  <c r="J88" i="4" s="1"/>
  <c r="I87" i="4"/>
  <c r="J87" i="4" s="1"/>
  <c r="D86" i="4"/>
  <c r="I86" i="4" s="1"/>
  <c r="J86" i="4" s="1"/>
  <c r="D85" i="4"/>
  <c r="I85" i="4" s="1"/>
  <c r="J85" i="4" s="1"/>
  <c r="I84" i="4"/>
  <c r="J84" i="4" s="1"/>
  <c r="D83" i="4"/>
  <c r="I83" i="4" s="1"/>
  <c r="J83" i="4" s="1"/>
  <c r="D75" i="4"/>
  <c r="I75" i="4" s="1"/>
  <c r="J75" i="4" s="1"/>
  <c r="D74" i="4"/>
  <c r="I74" i="4" s="1"/>
  <c r="J74" i="4" s="1"/>
  <c r="D73" i="4"/>
  <c r="I73" i="4" s="1"/>
  <c r="J73" i="4" s="1"/>
  <c r="D72" i="4"/>
  <c r="I72" i="4" s="1"/>
  <c r="J72" i="4" s="1"/>
  <c r="I51" i="4"/>
  <c r="J51" i="4" s="1"/>
  <c r="I70" i="4"/>
  <c r="J70" i="4" s="1"/>
  <c r="D69" i="4"/>
  <c r="I69" i="4" s="1"/>
  <c r="J69" i="4" s="1"/>
  <c r="D68" i="4"/>
  <c r="I68" i="4" s="1"/>
  <c r="J68" i="4" s="1"/>
  <c r="D67" i="4"/>
  <c r="I67" i="4" s="1"/>
  <c r="J67" i="4" s="1"/>
  <c r="D66" i="4"/>
  <c r="I66" i="4" s="1"/>
  <c r="J66" i="4" s="1"/>
  <c r="D65" i="4"/>
  <c r="I65" i="4" s="1"/>
  <c r="J65" i="4" s="1"/>
  <c r="I63" i="4"/>
  <c r="J63" i="4" s="1"/>
  <c r="D62" i="4"/>
  <c r="I62" i="4" s="1"/>
  <c r="J62" i="4" s="1"/>
  <c r="I57" i="4"/>
  <c r="J57" i="4" s="1"/>
  <c r="D56" i="4"/>
  <c r="I56" i="4" s="1"/>
  <c r="J56" i="4" s="1"/>
  <c r="D54" i="4"/>
  <c r="I54" i="4" s="1"/>
  <c r="J54" i="4" s="1"/>
  <c r="D53" i="4"/>
  <c r="I53" i="4" s="1"/>
  <c r="J53" i="4" s="1"/>
  <c r="D52" i="4"/>
  <c r="I52" i="4" s="1"/>
  <c r="J52" i="4" s="1"/>
  <c r="D50" i="4"/>
  <c r="I50" i="4" s="1"/>
  <c r="J50" i="4" s="1"/>
  <c r="D48" i="4"/>
  <c r="I48" i="4" s="1"/>
  <c r="J48" i="4" s="1"/>
  <c r="D47" i="4"/>
  <c r="I47" i="4" s="1"/>
  <c r="J47" i="4" s="1"/>
  <c r="I46" i="4"/>
  <c r="J46" i="4" s="1"/>
  <c r="D45" i="4"/>
  <c r="I45" i="4" s="1"/>
  <c r="J45" i="4" s="1"/>
  <c r="D41" i="4"/>
  <c r="I41" i="4" s="1"/>
  <c r="J41" i="4" s="1"/>
  <c r="I40" i="4"/>
  <c r="J40" i="4" s="1"/>
  <c r="I39" i="4"/>
  <c r="J39" i="4" s="1"/>
  <c r="D38" i="4"/>
  <c r="I38" i="4" s="1"/>
  <c r="J38" i="4" s="1"/>
  <c r="D37" i="4"/>
  <c r="I37" i="4" s="1"/>
  <c r="J37" i="4" s="1"/>
  <c r="D36" i="4"/>
  <c r="I36" i="4" s="1"/>
  <c r="J36" i="4" s="1"/>
  <c r="D35" i="4"/>
  <c r="I35" i="4" s="1"/>
  <c r="J35" i="4" s="1"/>
  <c r="I34" i="4"/>
  <c r="J34" i="4" s="1"/>
  <c r="D33" i="4"/>
  <c r="I33" i="4" s="1"/>
  <c r="J33" i="4" s="1"/>
  <c r="D32" i="4"/>
  <c r="I32" i="4" s="1"/>
  <c r="J32" i="4" s="1"/>
  <c r="I31" i="4"/>
  <c r="J31" i="4" s="1"/>
  <c r="D30" i="4"/>
  <c r="I30" i="4" s="1"/>
  <c r="J30" i="4" s="1"/>
  <c r="D29" i="4"/>
  <c r="I29" i="4" s="1"/>
  <c r="J29" i="4" s="1"/>
  <c r="D26" i="4"/>
  <c r="I26" i="4" s="1"/>
  <c r="J26" i="4" s="1"/>
  <c r="I24" i="4"/>
  <c r="J24" i="4" s="1"/>
  <c r="D23" i="4"/>
  <c r="I23" i="4" s="1"/>
  <c r="J23" i="4" s="1"/>
  <c r="I22" i="4"/>
  <c r="J22" i="4" s="1"/>
  <c r="D21" i="4"/>
  <c r="I21" i="4" s="1"/>
  <c r="I20" i="4"/>
  <c r="J20" i="4" s="1"/>
  <c r="I19" i="4"/>
  <c r="J19" i="4" s="1"/>
  <c r="I18" i="4"/>
  <c r="J18" i="4" s="1"/>
  <c r="D17" i="4"/>
  <c r="I17" i="4" s="1"/>
  <c r="J17" i="4" s="1"/>
  <c r="D16" i="4"/>
  <c r="I16" i="4" s="1"/>
  <c r="J16" i="4" s="1"/>
  <c r="D15" i="4"/>
  <c r="I15" i="4" s="1"/>
  <c r="J15" i="4" s="1"/>
  <c r="D14" i="4"/>
  <c r="D13" i="4"/>
  <c r="D12" i="4"/>
  <c r="I12" i="4" s="1"/>
  <c r="J12" i="4" s="1"/>
  <c r="D11" i="4"/>
  <c r="D10" i="4"/>
  <c r="H10" i="4" s="1"/>
  <c r="D9" i="4"/>
  <c r="I9" i="4" s="1"/>
  <c r="J9" i="4" s="1"/>
  <c r="D8" i="4"/>
  <c r="I8" i="4" s="1"/>
  <c r="J8" i="4" s="1"/>
  <c r="D7" i="4"/>
  <c r="D6" i="4"/>
  <c r="I6" i="4" s="1"/>
  <c r="J6" i="4" s="1"/>
  <c r="D5" i="4"/>
  <c r="H5" i="4" s="1"/>
  <c r="H127" i="4" s="1"/>
  <c r="D4" i="4"/>
  <c r="I4" i="4" s="1"/>
  <c r="J4" i="4" s="1"/>
  <c r="D3" i="4"/>
  <c r="I3" i="4" s="1"/>
  <c r="J3" i="4" s="1"/>
  <c r="I11" i="4" l="1"/>
  <c r="J11" i="4" s="1"/>
  <c r="I13" i="4"/>
  <c r="J13" i="4" s="1"/>
  <c r="I7" i="4"/>
  <c r="J7" i="4" s="1"/>
  <c r="I10" i="4"/>
  <c r="J10" i="4" s="1"/>
  <c r="I14" i="4"/>
  <c r="J14" i="4" s="1"/>
  <c r="I5" i="4"/>
  <c r="J5" i="4" s="1"/>
</calcChain>
</file>

<file path=xl/sharedStrings.xml><?xml version="1.0" encoding="utf-8"?>
<sst xmlns="http://schemas.openxmlformats.org/spreadsheetml/2006/main" count="497" uniqueCount="274">
  <si>
    <t>Structure Name</t>
  </si>
  <si>
    <t>Start Station</t>
  </si>
  <si>
    <t>End Station</t>
  </si>
  <si>
    <t>Enhance existing rifle and add habitat boulders for small pocketwater pools.  Good existing vegetation, limited work required</t>
  </si>
  <si>
    <t>Riffle #1</t>
  </si>
  <si>
    <t>Pool #1</t>
  </si>
  <si>
    <t>Enhance existing pool, deepen slightly, good existing vegetation, limited work required</t>
  </si>
  <si>
    <t>Riffle #2</t>
  </si>
  <si>
    <t>Pool #2</t>
  </si>
  <si>
    <t>Enhance existing pool, good existing vegetation, limited work required</t>
  </si>
  <si>
    <t>Glide #1</t>
  </si>
  <si>
    <t>Construct extended glide/pool tailout for water crossing</t>
  </si>
  <si>
    <t>Riffle #3</t>
  </si>
  <si>
    <t>Pool #3</t>
  </si>
  <si>
    <t>Enhance existing pool (deepen), good existing vegetation, limited work required</t>
  </si>
  <si>
    <t>Glide #2</t>
  </si>
  <si>
    <t>Enhance existing glide/pool tailout (build up top of glide/riffle head)</t>
  </si>
  <si>
    <t>Riffle #4</t>
  </si>
  <si>
    <t>Enhance existing riffle, build up riffle head to help deepen preceding pool, good existing vegetation, limited work required</t>
  </si>
  <si>
    <t>Enhance existing riffle, tie into preceding glide, good existing vegetation, limited work required</t>
  </si>
  <si>
    <t>Enhance existing riffle and add habitat boulders for small pocketwater pools.  Good existing vegetation, limited work required</t>
  </si>
  <si>
    <t>Pool #4</t>
  </si>
  <si>
    <t>Glide #3</t>
  </si>
  <si>
    <t xml:space="preserve">Enhance existing glide/pool tailout </t>
  </si>
  <si>
    <t>Riffle #5</t>
  </si>
  <si>
    <t>Pool #5</t>
  </si>
  <si>
    <t>Glide #4</t>
  </si>
  <si>
    <t>Riffle #6</t>
  </si>
  <si>
    <t>Side Channel Wetland #1</t>
  </si>
  <si>
    <t xml:space="preserve">Construct side channel wetland and tie into the pool head and pool tail/beginning of glide </t>
  </si>
  <si>
    <t>Pool #6</t>
  </si>
  <si>
    <t>Enhance existing pool (deepen) and pull the channel off the eroding outside bank</t>
  </si>
  <si>
    <t>Bank Stabilization Structure #1</t>
  </si>
  <si>
    <t>Buried large wood &amp; riparian planting to stabilize side channel</t>
  </si>
  <si>
    <t>Bank Stabilization Structure #2</t>
  </si>
  <si>
    <t>Juniper Revetment Structure #1</t>
  </si>
  <si>
    <t xml:space="preserve">Partially buried juniper and riparian plantings to stabilize eroding bank </t>
  </si>
  <si>
    <t>Glide #5</t>
  </si>
  <si>
    <t xml:space="preserve">Construct glide/pool tailout </t>
  </si>
  <si>
    <t>Construct new riffle with added habitat boulders to form small pocket water pools</t>
  </si>
  <si>
    <t>Logjam #1</t>
  </si>
  <si>
    <t>Large wood logjam partially buried  with riparian planting to anchor plug in old stream channel</t>
  </si>
  <si>
    <t>Pool #7</t>
  </si>
  <si>
    <t>Construct new lateral scour pool (part of larger compound bend)</t>
  </si>
  <si>
    <t>Toewood #1</t>
  </si>
  <si>
    <t>Buried toewood structure for bank stability and fish habitat and riparian planting</t>
  </si>
  <si>
    <t>Glide #6</t>
  </si>
  <si>
    <t>Bank Stabilization Structure #3</t>
  </si>
  <si>
    <t>Compound structure designed to add large deep summer fish holding water, habitat complexity, project fill source from old floodplain terrace, and to rehydrate more floodplain for water retention.  Bend radius of curvature is at the upper range of reference reach. Includes Pools # 7&amp;8, Glides # 6&amp;7, and Riffle #8</t>
  </si>
  <si>
    <t>Side Channel Wetland #2</t>
  </si>
  <si>
    <t>Enhance old main channel to become side channel wetland for improved habitat complexity, improved juvenile fish rearing habitat, increase wetted surface area for groundwater recharge, create overall wetland acreage</t>
  </si>
  <si>
    <t>Riffle #8</t>
  </si>
  <si>
    <t>Construct new riffle between compound bend pools</t>
  </si>
  <si>
    <t>Partially buried junipers and riparian plantings to stabilize new bank</t>
  </si>
  <si>
    <t>Pool #8</t>
  </si>
  <si>
    <t>Toewood #2</t>
  </si>
  <si>
    <t>Bank Stabilization Structure #4</t>
  </si>
  <si>
    <t>Fill old channel to existing floodplain grade</t>
  </si>
  <si>
    <t>Glide #7</t>
  </si>
  <si>
    <t xml:space="preserve">Construct new glide/pool tailout </t>
  </si>
  <si>
    <t>Pool #9</t>
  </si>
  <si>
    <t>Compound Bend Complex</t>
  </si>
  <si>
    <t>Enhance existing pool (deepen)</t>
  </si>
  <si>
    <t>Juniper Revetment #2</t>
  </si>
  <si>
    <t>Juniper Revetment #3</t>
  </si>
  <si>
    <t>Glide #8</t>
  </si>
  <si>
    <t>Riffle #10</t>
  </si>
  <si>
    <t>Construct new riffle with added habitat boulders to form small pocket water pools, pull channel off eroding bank</t>
  </si>
  <si>
    <t>Glide #9</t>
  </si>
  <si>
    <t>Riffle #11</t>
  </si>
  <si>
    <t>Pool #10</t>
  </si>
  <si>
    <t>Pool #11</t>
  </si>
  <si>
    <t>Enhance existing pool (deepen), transplant riparian vegetation</t>
  </si>
  <si>
    <t>Glide #10</t>
  </si>
  <si>
    <t>Enhance existing glide/pool tailout</t>
  </si>
  <si>
    <t>Enhance existing glide/pool tailout, build up riffle head</t>
  </si>
  <si>
    <t>Construct roughened riffle with added large habitat boulders to control diversion sturcture grade and form small pocket water pools and dissipate high flow energy</t>
  </si>
  <si>
    <t>Pool #12</t>
  </si>
  <si>
    <t>Enhance existing pool (deepen), pull channel off 4 ft eroding bank</t>
  </si>
  <si>
    <t>Toewood #3</t>
  </si>
  <si>
    <t xml:space="preserve">Buried toewood structure and riparian planting for bank stability and fish habitat  </t>
  </si>
  <si>
    <t>Glide #11</t>
  </si>
  <si>
    <t>Riffle #13</t>
  </si>
  <si>
    <t xml:space="preserve">Enhance existing riffle and add habitat boulders for small pocketwater pools.  </t>
  </si>
  <si>
    <t>Juniper Revetment #4</t>
  </si>
  <si>
    <t>Partially buried junipers and riparian plantings to stabilize eroding outside bank</t>
  </si>
  <si>
    <t>Pool #13</t>
  </si>
  <si>
    <t>Glide #12</t>
  </si>
  <si>
    <t>Create new glide/pool tailout</t>
  </si>
  <si>
    <t>Build new riffle and add habitat boulders for small pocketwater pools. Pull channel to old floodplain surface to meet new alignment</t>
  </si>
  <si>
    <t>Pool #14</t>
  </si>
  <si>
    <t xml:space="preserve">Build new lateral scour pool </t>
  </si>
  <si>
    <t>Juniper Revetment #5</t>
  </si>
  <si>
    <t>Partially buried junipers and large wood habitat logs and riparian plantings to stabilize bank</t>
  </si>
  <si>
    <t>Glide #13</t>
  </si>
  <si>
    <t>Riffle #15</t>
  </si>
  <si>
    <t>Build new riffle and add habitat boulders for small pocketwater pools. Pull channel to old floodplain surface to match up with improved alignment</t>
  </si>
  <si>
    <t>Pool #15</t>
  </si>
  <si>
    <t>Juniper Revetment #6</t>
  </si>
  <si>
    <t>Partially buried junipers and large wood habitat logs and riparian plantings to stabilize outside bank</t>
  </si>
  <si>
    <t>Glide #14</t>
  </si>
  <si>
    <t>Riffle #16</t>
  </si>
  <si>
    <t>Bank Stabilization Structure #5</t>
  </si>
  <si>
    <t>Pool #16</t>
  </si>
  <si>
    <t xml:space="preserve">Enhance existing pool (deepen, add habitat logs), minimize damage to good existing riparian vegetation </t>
  </si>
  <si>
    <t>Glide #15</t>
  </si>
  <si>
    <t>Side Channel Wetland #4</t>
  </si>
  <si>
    <t>Create side channel wetland alcove for improved habitat complexity, improved juvenile fish rearing habitat, increase wetted surface area for groundwater recharge, create overall wetland acreage</t>
  </si>
  <si>
    <t>Side Channel Wetland #3</t>
  </si>
  <si>
    <t>Create side channel wetland in existing floodplain for improved habitat complexity, improved juvenile fish rearing habitat, increase wetted surface area for groundwater recharge, create overall wetland acreage</t>
  </si>
  <si>
    <t>Pool #17</t>
  </si>
  <si>
    <t>Bank Stabilization Structure #6</t>
  </si>
  <si>
    <t>Bank Stabilization Structure #7</t>
  </si>
  <si>
    <t>Glide #16</t>
  </si>
  <si>
    <t>Enhance existing  glide/pool tailout. Extend for stream crossing site</t>
  </si>
  <si>
    <t>Enhance existing riffle with added habitat boulders to form small pocket water pools</t>
  </si>
  <si>
    <t>Enhance existing riffle with added habitat boulders to form small pocket water pools, add habitat log to increase complexity</t>
  </si>
  <si>
    <t>Enhance existing riffle and add habitat boulders for small pocketwater pools.</t>
  </si>
  <si>
    <t>Pool #18</t>
  </si>
  <si>
    <t>Enhance existing pool (deepen, add habitat logs), pull channel off 3 ft eroding outside bank</t>
  </si>
  <si>
    <t>Toewood #4</t>
  </si>
  <si>
    <t>Juniper Revetment #7</t>
  </si>
  <si>
    <t>Side Channel Wetland #5</t>
  </si>
  <si>
    <t>Create side channel wetland on floodplain surface for improved habitat complexity, improved juvenile fish rearing habitat, increase wetted surface area for groundwater recharge, create overall wetland acreage</t>
  </si>
  <si>
    <t>Bank Stabilization Structure #8</t>
  </si>
  <si>
    <t>Bank Stabilization Structure #9</t>
  </si>
  <si>
    <t>Glide #17</t>
  </si>
  <si>
    <t xml:space="preserve">Construct new  glide/pool tailout in conjunction with raising downstream riffle head to deepen pool.  </t>
  </si>
  <si>
    <t>Riffle #19</t>
  </si>
  <si>
    <t>Pool #19</t>
  </si>
  <si>
    <t>Build new lateral protrusion pool</t>
  </si>
  <si>
    <t>Juniper Revetment #8</t>
  </si>
  <si>
    <t>Partially buried junipers and riparian plantings to stabilize outside bank, bury habitat log for added complexity and pool diversity</t>
  </si>
  <si>
    <t>Bank Stabilization Structure #10</t>
  </si>
  <si>
    <t>Glide #18</t>
  </si>
  <si>
    <t xml:space="preserve">Enhance existing  glide/pool tailout in conjunction with raising downstream riffle head to deepen pool.  </t>
  </si>
  <si>
    <t>Riffle #20</t>
  </si>
  <si>
    <t>Side Channel Wetland #6</t>
  </si>
  <si>
    <t>Pool #20</t>
  </si>
  <si>
    <t>Build new lateral scour pool, pull channel off 3 ft eroding outside bank</t>
  </si>
  <si>
    <t>Toewood #5</t>
  </si>
  <si>
    <t xml:space="preserve">Buried toewood structure and riparian planting for bank stability and fish habitat, stabilize severely eroding outside bank  </t>
  </si>
  <si>
    <t>Bank Stabilization Structure #11</t>
  </si>
  <si>
    <t>Glide #19</t>
  </si>
  <si>
    <t>Riffle #21</t>
  </si>
  <si>
    <t>Enhance existing riffle to align off eroding bank downstream at pool #21 with added habitat boulders to form small pocket water pools</t>
  </si>
  <si>
    <t xml:space="preserve">Enhance existing pool  (move channel off 5-6 ft high eroding bank and deepen) </t>
  </si>
  <si>
    <t>Pool #21</t>
  </si>
  <si>
    <t>Toewood #6</t>
  </si>
  <si>
    <t xml:space="preserve">Buried toewood structure and riparian planting for bank stability and fish habitat, stabilize severely eroding outside bank and stop encroachment on ODOT road right of way. </t>
  </si>
  <si>
    <t xml:space="preserve">Partially buried junipers and riparian plantings on 3:1 set back to stabilize stabilize outside bank of bankfull bench </t>
  </si>
  <si>
    <t>Glide #20</t>
  </si>
  <si>
    <t xml:space="preserve">Enhance existing  glide/pool tailout.  </t>
  </si>
  <si>
    <t>Riffle #22</t>
  </si>
  <si>
    <t>Construct new riffle to pull channel off eroding bank, added habitat boulders to form small pocket water pools</t>
  </si>
  <si>
    <t xml:space="preserve">Structure </t>
  </si>
  <si>
    <t>Juniper revetment</t>
  </si>
  <si>
    <t>Toewood</t>
  </si>
  <si>
    <t>Logjam</t>
  </si>
  <si>
    <t>Bank stabilization structure</t>
  </si>
  <si>
    <t>Habitat boulders</t>
  </si>
  <si>
    <t xml:space="preserve">Habitat logs </t>
  </si>
  <si>
    <t>Side channel wetland</t>
  </si>
  <si>
    <t>Disconnected wetland</t>
  </si>
  <si>
    <t>Lateral scour pool</t>
  </si>
  <si>
    <t>Lateral protrusion pool</t>
  </si>
  <si>
    <t xml:space="preserve">Pocket water pool </t>
  </si>
  <si>
    <t xml:space="preserve">Commonly associated with the curvature of outside bends in meandering channels.  The influence of centrifugal acceleration, downwelling forces, and secondary maintain pool width, depth, and length as well as dissipate high flow energy. </t>
  </si>
  <si>
    <t xml:space="preserve">Produce reduce flow velocity in the near-bank region and provide instream and overhead cover for fish generally associated with a feeding lane. </t>
  </si>
  <si>
    <t xml:space="preserve">Generally associated with irregularly-spaced rocks or logs that provide holding cover for fish in faster flowing water features such as riffles.  Pocket water pools generally have the shortest lengths and lowest depths of all pool types.  These features help dissipate high flow energy in riffles. </t>
  </si>
  <si>
    <t>General Design intent</t>
  </si>
  <si>
    <t>Length (ft)</t>
  </si>
  <si>
    <t>Below OHW FILL</t>
  </si>
  <si>
    <t>Below OHW REMOVAL</t>
  </si>
  <si>
    <t>Above OHW REMOVAL</t>
  </si>
  <si>
    <t>XS Area (sq ft)</t>
  </si>
  <si>
    <t>Cubic ft (1 cuft=0.037 cuyd)</t>
  </si>
  <si>
    <t>Cubic Yard</t>
  </si>
  <si>
    <t>Fill</t>
  </si>
  <si>
    <t>Removal</t>
  </si>
  <si>
    <t>Removal or Fill</t>
  </si>
  <si>
    <t>Notes</t>
  </si>
  <si>
    <t>.5 yds/log rootwad (x2 logs)</t>
  </si>
  <si>
    <t>Width (ft)</t>
  </si>
  <si>
    <t>.3 yds/log rootwad (x3 logs)</t>
  </si>
  <si>
    <t>Height (ft) [measured]</t>
  </si>
  <si>
    <t>Height (ft) [scaled]</t>
  </si>
  <si>
    <t>.5 yds/log rootwad (x14 logs)</t>
  </si>
  <si>
    <t>.5 yds/log rootwad (x15 logs)</t>
  </si>
  <si>
    <t>.3 yds/log rootwad (x4 logs)</t>
  </si>
  <si>
    <t>.3 yds/log rootwad (x6 logs)</t>
  </si>
  <si>
    <t>.3 yds/log rootwad (x14 logs)</t>
  </si>
  <si>
    <t>Temp        Below OHW REMOVAL</t>
  </si>
  <si>
    <t>Temp        Above OHW REMOVAL</t>
  </si>
  <si>
    <t>Temp       Below OHW FILL</t>
  </si>
  <si>
    <t>Temp       Above OHW FILL</t>
  </si>
  <si>
    <t>Riffle #7a</t>
  </si>
  <si>
    <t>Riffle #7b</t>
  </si>
  <si>
    <t>Riffle #9a</t>
  </si>
  <si>
    <t>Riffle #9b</t>
  </si>
  <si>
    <t>Floodplain Creation #1c</t>
  </si>
  <si>
    <t>Floodplain Creation #1A</t>
  </si>
  <si>
    <t>Floodplain Creation #1B</t>
  </si>
  <si>
    <t>.5 yds/log rootwad (x4 logs)</t>
  </si>
  <si>
    <t>.5 yds/log rootwad (x22 logs)</t>
  </si>
  <si>
    <t>.5 yds/log rootwad (x13 logs)</t>
  </si>
  <si>
    <t>.3 yds/log rootwad (x16 logs)</t>
  </si>
  <si>
    <t>Floodplain Creation #2A</t>
  </si>
  <si>
    <t>Floodplain Creation #3A</t>
  </si>
  <si>
    <t>Floodplain Creation #2B</t>
  </si>
  <si>
    <t>Floodplain Creation #2C</t>
  </si>
  <si>
    <t>Riffle #12A</t>
  </si>
  <si>
    <t>Riffle #12B</t>
  </si>
  <si>
    <t>Riffle #14A</t>
  </si>
  <si>
    <t>Riffle #14B</t>
  </si>
  <si>
    <t>Riffle #17B</t>
  </si>
  <si>
    <t>Riffle #17A</t>
  </si>
  <si>
    <t>Riffle #18B</t>
  </si>
  <si>
    <t>Riffle #18A</t>
  </si>
  <si>
    <t>Excess Removal</t>
  </si>
  <si>
    <t>Channel Above OHW FILL</t>
  </si>
  <si>
    <t>Floodplain Above OHW FILL</t>
  </si>
  <si>
    <t>L</t>
  </si>
  <si>
    <t>H</t>
  </si>
  <si>
    <t>W</t>
  </si>
  <si>
    <t>Area (sqft)</t>
  </si>
  <si>
    <t>Cubic Ft</t>
  </si>
  <si>
    <t>Cu Yd</t>
  </si>
  <si>
    <t>Riffle #7A</t>
  </si>
  <si>
    <t>Total</t>
  </si>
  <si>
    <t>Floodplain Creation #3B</t>
  </si>
  <si>
    <t>Disconnected Wetland #1</t>
  </si>
  <si>
    <t>Floodplain Creation #3C</t>
  </si>
  <si>
    <t>Floodplain Creation #3D</t>
  </si>
  <si>
    <t>Fill will be used to bury Toewood #3</t>
  </si>
  <si>
    <t>.3 yds/log rootwad (x7 logs)</t>
  </si>
  <si>
    <t>Floodplain Creation #4A</t>
  </si>
  <si>
    <t>Floodplain Creation #4B</t>
  </si>
  <si>
    <t>Floodplain Creation #4C</t>
  </si>
  <si>
    <t>.3 yds/log rootwad (x2 logs)</t>
  </si>
  <si>
    <t>Fill will be used to bury Toewood #4</t>
  </si>
  <si>
    <t>Logjam #2</t>
  </si>
  <si>
    <t>Floodplain Creation #6</t>
  </si>
  <si>
    <t>Fill will be used to stabilize eroding bank at end of project reach</t>
  </si>
  <si>
    <t>Total Above OHW FILL</t>
  </si>
  <si>
    <t>Disconnected Wetland #4</t>
  </si>
  <si>
    <t>Disconnected Wetland #5</t>
  </si>
  <si>
    <t>Floodplain Creation 5B</t>
  </si>
  <si>
    <t>Floodplain Creation #5A</t>
  </si>
  <si>
    <t>.3 yds/log rootwad (x11 logs), 71 cuyd fill</t>
  </si>
  <si>
    <t>Disconnected Wetland #2</t>
  </si>
  <si>
    <t>Disconnected Wetland #3</t>
  </si>
  <si>
    <t>TOTALS</t>
  </si>
  <si>
    <t>Design Intent</t>
  </si>
  <si>
    <t>.3 yds/log rootwad (x2 logs), (x18 Habitat Boulders=11.52)</t>
  </si>
  <si>
    <t>(x8 Habitat Boulders=5.12 cuyd)</t>
  </si>
  <si>
    <t>(x6 Habitat Boulders=3.84 cuyd)</t>
  </si>
  <si>
    <t>(x7 Habitat Boulders=4.48 cuyd)</t>
  </si>
  <si>
    <t>(x15 Habitat Boulders=9.60 cuyd)</t>
  </si>
  <si>
    <t>(x11 Habitat Boulders=7.04 cuyd)</t>
  </si>
  <si>
    <t>(x4 Habitat Boulders=2.56 cuyd)</t>
  </si>
  <si>
    <t xml:space="preserve">Enhance existing riffle and add habitat boulders for small pocketwater pools.  Good existing vegetation, limited work required. </t>
  </si>
  <si>
    <t xml:space="preserve">Fill highly eroding bank and stabilize new channel pattern, protect road prism. </t>
  </si>
  <si>
    <t xml:space="preserve">Fill old channel to existing floodplain </t>
  </si>
  <si>
    <t xml:space="preserve">Provide fill material, provide spring/summer water retention and late season water input to local water table, provide off channel habitat for amphibians and waterfowl, increase overall wetland acreage. </t>
  </si>
  <si>
    <t>Provide roughness for bank stabilization and instream habitat and provide time for riparian vegetation to establish to provide long term bank stability and shade</t>
  </si>
  <si>
    <t>Provide roughness for bank stabilization and deep water instream habitat and provide time for riparian vegetation to establish to provide long term bank stability and shade</t>
  </si>
  <si>
    <t>Bank stability and roughness to protect fill in old channel areas, provide instream habitat for fish</t>
  </si>
  <si>
    <t>Bank stability and high flow roughness to protect side channel entrance and exit areas</t>
  </si>
  <si>
    <t>In-channel roughness to dissipate high flow energy, provide pocketwater pools for fish habitat as well as additional energy dissipation</t>
  </si>
  <si>
    <t>In-channel roughness to dissipate high flow energy, provide lateral protrusion pools for fish habitat as well as additional energy dissipation</t>
  </si>
  <si>
    <t>Provide additional channel length and slow water habitat for fish rearing and high flow refugia, move a range of flows to adjacent floodplain to encourage more water retention</t>
  </si>
  <si>
    <t>Floodplain Fill Above Ordinary High Water Mark</t>
  </si>
  <si>
    <t xml:space="preserve">Marks Creek Meadow Restoration   Isolated Work Sections Depicting distances, fills, work 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</si>
</sst>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5"/>
      <color theme="3"/>
      <name val="Calibri"/>
      <family val="2"/>
      <scheme val="minor"/>
    </font>
    <font>
      <b/>
      <sz val="36"/>
      <color theme="3"/>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66FF66"/>
        <bgColor indexed="64"/>
      </patternFill>
    </fill>
    <fill>
      <patternFill patternType="solid">
        <fgColor rgb="FFFF996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thick">
        <color theme="4"/>
      </bottom>
      <diagonal/>
    </border>
  </borders>
  <cellStyleXfs count="2">
    <xf numFmtId="0" fontId="0" fillId="0" borderId="0"/>
    <xf numFmtId="0" fontId="2" fillId="0" borderId="12" applyNumberFormat="0" applyFill="0" applyAlignment="0" applyProtection="0"/>
  </cellStyleXfs>
  <cellXfs count="44">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2" fontId="0" fillId="0" borderId="1" xfId="0" applyNumberFormat="1" applyBorder="1" applyAlignment="1">
      <alignment horizontal="center" wrapText="1"/>
    </xf>
    <xf numFmtId="2" fontId="0" fillId="0" borderId="4" xfId="0" applyNumberFormat="1" applyBorder="1" applyAlignment="1">
      <alignment horizontal="center" wrapText="1"/>
    </xf>
    <xf numFmtId="2" fontId="0" fillId="0" borderId="1" xfId="0" applyNumberFormat="1" applyBorder="1" applyAlignment="1">
      <alignment horizontal="center"/>
    </xf>
    <xf numFmtId="2" fontId="0" fillId="3" borderId="2" xfId="0" applyNumberFormat="1" applyFill="1" applyBorder="1" applyAlignment="1">
      <alignment horizontal="center"/>
    </xf>
    <xf numFmtId="2" fontId="0" fillId="4" borderId="2" xfId="0" applyNumberFormat="1" applyFill="1" applyBorder="1" applyAlignment="1">
      <alignment horizontal="center"/>
    </xf>
    <xf numFmtId="2" fontId="0" fillId="0" borderId="4" xfId="0" applyNumberFormat="1" applyBorder="1" applyAlignment="1">
      <alignment horizontal="center"/>
    </xf>
    <xf numFmtId="2" fontId="0" fillId="0" borderId="2" xfId="0" applyNumberFormat="1" applyBorder="1" applyAlignment="1">
      <alignment horizontal="center"/>
    </xf>
    <xf numFmtId="0" fontId="0" fillId="6" borderId="1" xfId="0" applyFill="1" applyBorder="1" applyAlignment="1">
      <alignment horizontal="center" wrapText="1"/>
    </xf>
    <xf numFmtId="2" fontId="0" fillId="6" borderId="1" xfId="0" applyNumberFormat="1" applyFill="1" applyBorder="1" applyAlignment="1">
      <alignment horizontal="center"/>
    </xf>
    <xf numFmtId="2" fontId="0" fillId="0" borderId="0" xfId="0" applyNumberFormat="1"/>
    <xf numFmtId="0" fontId="1" fillId="0" borderId="1" xfId="0" applyFont="1" applyBorder="1" applyAlignment="1">
      <alignment horizontal="center" wrapText="1"/>
    </xf>
    <xf numFmtId="2" fontId="0" fillId="0" borderId="3" xfId="0" applyNumberFormat="1" applyBorder="1" applyAlignment="1">
      <alignment horizontal="center"/>
    </xf>
    <xf numFmtId="0" fontId="0" fillId="0" borderId="4" xfId="0" applyBorder="1"/>
    <xf numFmtId="0" fontId="0" fillId="0" borderId="4" xfId="0" applyBorder="1" applyAlignment="1">
      <alignment horizontal="center"/>
    </xf>
    <xf numFmtId="0" fontId="0" fillId="0" borderId="4" xfId="0" applyBorder="1" applyAlignment="1">
      <alignment horizontal="center" wrapText="1"/>
    </xf>
    <xf numFmtId="2" fontId="0" fillId="0" borderId="6" xfId="0" applyNumberFormat="1" applyBorder="1" applyAlignment="1">
      <alignment horizontal="center" wrapText="1"/>
    </xf>
    <xf numFmtId="0" fontId="0" fillId="0" borderId="5" xfId="0" applyBorder="1"/>
    <xf numFmtId="0" fontId="0" fillId="0" borderId="5" xfId="0" applyBorder="1" applyAlignment="1">
      <alignment horizontal="center"/>
    </xf>
    <xf numFmtId="0" fontId="0" fillId="0" borderId="5" xfId="0" applyBorder="1" applyAlignment="1">
      <alignment horizontal="center" wrapText="1"/>
    </xf>
    <xf numFmtId="2" fontId="0" fillId="0" borderId="5" xfId="0" applyNumberFormat="1" applyBorder="1" applyAlignment="1">
      <alignment horizontal="center" wrapText="1"/>
    </xf>
    <xf numFmtId="0" fontId="0" fillId="0" borderId="7" xfId="0" applyBorder="1"/>
    <xf numFmtId="0" fontId="0" fillId="0" borderId="3" xfId="0" applyBorder="1" applyAlignment="1">
      <alignment horizontal="center"/>
    </xf>
    <xf numFmtId="2" fontId="0" fillId="2" borderId="2" xfId="0" applyNumberFormat="1" applyFill="1" applyBorder="1" applyAlignment="1">
      <alignment horizontal="center"/>
    </xf>
    <xf numFmtId="0" fontId="1" fillId="7" borderId="1" xfId="0" applyFont="1" applyFill="1" applyBorder="1" applyAlignment="1">
      <alignment horizontal="center" wrapText="1"/>
    </xf>
    <xf numFmtId="2" fontId="1" fillId="7" borderId="1" xfId="0" applyNumberFormat="1" applyFont="1" applyFill="1" applyBorder="1" applyAlignment="1">
      <alignment horizontal="center" wrapText="1"/>
    </xf>
    <xf numFmtId="0" fontId="0" fillId="7" borderId="1" xfId="0" applyFill="1" applyBorder="1"/>
    <xf numFmtId="0" fontId="0" fillId="7" borderId="5" xfId="0" applyFill="1" applyBorder="1"/>
    <xf numFmtId="0" fontId="1" fillId="0" borderId="4" xfId="0" applyFont="1" applyBorder="1" applyAlignment="1">
      <alignment horizontal="right"/>
    </xf>
    <xf numFmtId="2" fontId="0" fillId="5" borderId="1" xfId="0" applyNumberFormat="1" applyFill="1" applyBorder="1" applyAlignment="1">
      <alignment horizontal="center"/>
    </xf>
    <xf numFmtId="2" fontId="0" fillId="5" borderId="3" xfId="0" applyNumberFormat="1" applyFill="1" applyBorder="1" applyAlignment="1">
      <alignment horizontal="center"/>
    </xf>
    <xf numFmtId="2" fontId="0" fillId="2" borderId="9" xfId="0" applyNumberFormat="1" applyFill="1" applyBorder="1" applyAlignment="1">
      <alignment horizontal="center"/>
    </xf>
    <xf numFmtId="0" fontId="3" fillId="0" borderId="12" xfId="1" applyFont="1" applyAlignment="1">
      <alignment horizontal="center"/>
    </xf>
    <xf numFmtId="0" fontId="0" fillId="0" borderId="10" xfId="0" applyBorder="1" applyAlignment="1">
      <alignment horizontal="center"/>
    </xf>
    <xf numFmtId="0" fontId="0" fillId="0" borderId="8" xfId="0" applyBorder="1" applyAlignment="1">
      <alignment horizontal="center"/>
    </xf>
    <xf numFmtId="0" fontId="1" fillId="0" borderId="11" xfId="0" applyFont="1" applyBorder="1" applyAlignment="1">
      <alignment horizontal="center"/>
    </xf>
    <xf numFmtId="2" fontId="0" fillId="0" borderId="7" xfId="0" applyNumberFormat="1" applyBorder="1" applyAlignment="1">
      <alignment horizontal="center" wrapText="1"/>
    </xf>
  </cellXfs>
  <cellStyles count="2">
    <cellStyle name="Heading 1" xfId="1" builtinId="16"/>
    <cellStyle name="Normal" xfId="0" builtinId="0"/>
  </cellStyles>
  <dxfs count="0"/>
  <tableStyles count="0" defaultTableStyle="TableStyleMedium2" defaultPivotStyle="PivotStyleMedium9"/>
  <colors>
    <mruColors>
      <color rgb="FF66FFFF"/>
      <color rgb="FF66FF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1"/>
  <sheetViews>
    <sheetView tabSelected="1" topLeftCell="A98" zoomScaleNormal="100" workbookViewId="0">
      <selection activeCell="K127" sqref="K127"/>
    </sheetView>
  </sheetViews>
  <sheetFormatPr defaultColWidth="9.140625" defaultRowHeight="15" x14ac:dyDescent="0.25"/>
  <cols>
    <col min="1" max="1" width="29.42578125" style="4" bestFit="1" customWidth="1"/>
    <col min="2" max="2" width="12" style="5" bestFit="1" customWidth="1"/>
    <col min="3" max="3" width="11" style="5" bestFit="1" customWidth="1"/>
    <col min="4" max="4" width="10.28515625" style="7" bestFit="1" customWidth="1"/>
    <col min="5" max="5" width="21.140625" style="8" bestFit="1" customWidth="1"/>
    <col min="6" max="6" width="17.85546875" style="7" bestFit="1" customWidth="1"/>
    <col min="7" max="7" width="9.85546875" style="7" bestFit="1" customWidth="1"/>
    <col min="8" max="8" width="13.5703125" style="8" bestFit="1" customWidth="1"/>
    <col min="9" max="9" width="25" style="8" customWidth="1"/>
    <col min="10" max="10" width="10.28515625" style="8" bestFit="1" customWidth="1"/>
    <col min="11" max="11" width="15" style="7" bestFit="1" customWidth="1"/>
    <col min="12" max="12" width="11.7109375" style="10" bestFit="1" customWidth="1"/>
    <col min="13" max="13" width="11.7109375" style="5" bestFit="1" customWidth="1"/>
    <col min="14" max="14" width="14.140625" style="10" bestFit="1" customWidth="1"/>
    <col min="15" max="15" width="11.85546875" style="10" bestFit="1" customWidth="1"/>
    <col min="16" max="16" width="11.5703125" style="10" bestFit="1" customWidth="1"/>
    <col min="17" max="17" width="11.85546875" style="5" bestFit="1" customWidth="1"/>
    <col min="18" max="19" width="11.7109375" style="10" bestFit="1" customWidth="1"/>
    <col min="20" max="20" width="11.85546875" style="5" bestFit="1" customWidth="1"/>
    <col min="21" max="21" width="11.85546875" style="10" bestFit="1" customWidth="1"/>
    <col min="22" max="23" width="0" style="4" hidden="1" customWidth="1"/>
    <col min="24" max="24" width="8.7109375" style="4" hidden="1" customWidth="1"/>
    <col min="25" max="25" width="59" style="4" customWidth="1"/>
    <col min="26" max="26" width="146.28515625" style="4" customWidth="1"/>
    <col min="27" max="16384" width="9.140625" style="4"/>
  </cols>
  <sheetData>
    <row r="1" spans="1:26" ht="42" customHeight="1" thickBot="1" x14ac:dyDescent="0.75">
      <c r="A1" s="39" t="s">
        <v>273</v>
      </c>
      <c r="B1" s="39"/>
      <c r="C1" s="39"/>
      <c r="D1" s="39"/>
      <c r="E1" s="39"/>
      <c r="F1" s="39"/>
      <c r="G1" s="39"/>
      <c r="H1" s="39"/>
      <c r="I1" s="39"/>
      <c r="J1" s="39"/>
      <c r="K1" s="39"/>
      <c r="L1" s="39"/>
      <c r="M1" s="39"/>
      <c r="N1" s="39"/>
      <c r="O1" s="39"/>
      <c r="P1" s="39"/>
      <c r="Q1" s="39"/>
      <c r="R1" s="39"/>
      <c r="S1" s="39"/>
      <c r="T1" s="39"/>
      <c r="U1" s="39"/>
      <c r="V1" s="39"/>
      <c r="W1" s="39"/>
      <c r="X1" s="39"/>
      <c r="Y1" s="39"/>
      <c r="Z1" s="39"/>
    </row>
    <row r="2" spans="1:26" s="18" customFormat="1" ht="45.75" thickTop="1" x14ac:dyDescent="0.25">
      <c r="A2" s="31" t="s">
        <v>0</v>
      </c>
      <c r="B2" s="31" t="s">
        <v>1</v>
      </c>
      <c r="C2" s="31" t="s">
        <v>2</v>
      </c>
      <c r="D2" s="31" t="s">
        <v>171</v>
      </c>
      <c r="E2" s="32" t="s">
        <v>185</v>
      </c>
      <c r="F2" s="31" t="s">
        <v>186</v>
      </c>
      <c r="G2" s="31" t="s">
        <v>183</v>
      </c>
      <c r="H2" s="32" t="s">
        <v>175</v>
      </c>
      <c r="I2" s="32" t="s">
        <v>176</v>
      </c>
      <c r="J2" s="32" t="s">
        <v>177</v>
      </c>
      <c r="K2" s="31" t="s">
        <v>180</v>
      </c>
      <c r="L2" s="32" t="s">
        <v>172</v>
      </c>
      <c r="M2" s="31" t="s">
        <v>194</v>
      </c>
      <c r="N2" s="32" t="s">
        <v>220</v>
      </c>
      <c r="O2" s="32" t="s">
        <v>221</v>
      </c>
      <c r="P2" s="32" t="s">
        <v>244</v>
      </c>
      <c r="Q2" s="31" t="s">
        <v>195</v>
      </c>
      <c r="R2" s="32" t="s">
        <v>173</v>
      </c>
      <c r="S2" s="32" t="s">
        <v>192</v>
      </c>
      <c r="T2" s="31" t="s">
        <v>174</v>
      </c>
      <c r="U2" s="32" t="s">
        <v>193</v>
      </c>
      <c r="V2" s="31"/>
      <c r="W2" s="31"/>
      <c r="X2" s="31" t="s">
        <v>179</v>
      </c>
      <c r="Y2" s="31" t="s">
        <v>181</v>
      </c>
      <c r="Z2" s="31" t="s">
        <v>253</v>
      </c>
    </row>
    <row r="3" spans="1:26" x14ac:dyDescent="0.25">
      <c r="A3" s="33" t="s">
        <v>4</v>
      </c>
      <c r="B3" s="5">
        <v>0</v>
      </c>
      <c r="C3" s="5">
        <v>50</v>
      </c>
      <c r="D3" s="7">
        <f>C3-B3</f>
        <v>50</v>
      </c>
      <c r="F3" s="7">
        <f>E3*0.1</f>
        <v>0</v>
      </c>
      <c r="I3" s="8">
        <f>D3*H3</f>
        <v>0</v>
      </c>
      <c r="J3" s="8">
        <f>I3*0.037</f>
        <v>0</v>
      </c>
      <c r="L3" s="10">
        <v>7.04</v>
      </c>
      <c r="P3" s="10">
        <f>N3+O3</f>
        <v>0</v>
      </c>
      <c r="X3" s="18" t="s">
        <v>178</v>
      </c>
      <c r="Y3" s="4" t="s">
        <v>259</v>
      </c>
      <c r="Z3" s="4" t="s">
        <v>261</v>
      </c>
    </row>
    <row r="4" spans="1:26" x14ac:dyDescent="0.25">
      <c r="A4" s="33" t="s">
        <v>5</v>
      </c>
      <c r="B4" s="5">
        <v>50</v>
      </c>
      <c r="C4" s="5">
        <v>77</v>
      </c>
      <c r="D4" s="7">
        <f t="shared" ref="D4:D86" si="0">C4-B4</f>
        <v>27</v>
      </c>
      <c r="E4" s="8">
        <v>4.2</v>
      </c>
      <c r="F4" s="7">
        <f t="shared" ref="F4:F85" si="1">E4*0.1</f>
        <v>0.42000000000000004</v>
      </c>
      <c r="G4" s="7">
        <v>10</v>
      </c>
      <c r="H4" s="8">
        <v>9</v>
      </c>
      <c r="I4" s="8">
        <f t="shared" ref="I4:I86" si="2">D4*H4</f>
        <v>243</v>
      </c>
      <c r="J4" s="8">
        <f t="shared" ref="J4:J86" si="3">I4*0.037</f>
        <v>8.9909999999999997</v>
      </c>
      <c r="K4" s="7" t="s">
        <v>179</v>
      </c>
      <c r="P4" s="10">
        <f t="shared" ref="P4:P67" si="4">N4+O4</f>
        <v>0</v>
      </c>
      <c r="R4" s="10">
        <v>8.99</v>
      </c>
      <c r="Z4" s="4" t="s">
        <v>6</v>
      </c>
    </row>
    <row r="5" spans="1:26" x14ac:dyDescent="0.25">
      <c r="A5" s="33" t="s">
        <v>7</v>
      </c>
      <c r="B5" s="5">
        <v>77</v>
      </c>
      <c r="C5" s="5">
        <v>132</v>
      </c>
      <c r="D5" s="7">
        <f t="shared" si="0"/>
        <v>55</v>
      </c>
      <c r="E5" s="8">
        <v>2</v>
      </c>
      <c r="F5" s="7">
        <f t="shared" si="1"/>
        <v>0.2</v>
      </c>
      <c r="G5" s="7">
        <v>12</v>
      </c>
      <c r="H5" s="8">
        <f>D5*F5</f>
        <v>11</v>
      </c>
      <c r="I5" s="8">
        <f t="shared" si="2"/>
        <v>605</v>
      </c>
      <c r="J5" s="8">
        <f t="shared" si="3"/>
        <v>22.384999999999998</v>
      </c>
      <c r="K5" s="7" t="s">
        <v>179</v>
      </c>
      <c r="L5" s="10">
        <v>2.56</v>
      </c>
      <c r="P5" s="10">
        <f t="shared" si="4"/>
        <v>0</v>
      </c>
      <c r="R5" s="10">
        <v>22.39</v>
      </c>
      <c r="Y5" s="4" t="s">
        <v>260</v>
      </c>
      <c r="Z5" s="4" t="s">
        <v>3</v>
      </c>
    </row>
    <row r="6" spans="1:26" x14ac:dyDescent="0.25">
      <c r="A6" s="33" t="s">
        <v>8</v>
      </c>
      <c r="B6" s="5">
        <v>132</v>
      </c>
      <c r="C6" s="5">
        <v>168</v>
      </c>
      <c r="D6" s="7">
        <f t="shared" si="0"/>
        <v>36</v>
      </c>
      <c r="F6" s="7">
        <f t="shared" si="1"/>
        <v>0</v>
      </c>
      <c r="H6" s="8">
        <v>15</v>
      </c>
      <c r="I6" s="8">
        <f t="shared" si="2"/>
        <v>540</v>
      </c>
      <c r="J6" s="8">
        <f t="shared" si="3"/>
        <v>19.98</v>
      </c>
      <c r="K6" s="7" t="s">
        <v>179</v>
      </c>
      <c r="P6" s="10">
        <f t="shared" si="4"/>
        <v>0</v>
      </c>
      <c r="R6" s="10">
        <v>19.98</v>
      </c>
      <c r="Z6" s="4" t="s">
        <v>9</v>
      </c>
    </row>
    <row r="7" spans="1:26" x14ac:dyDescent="0.25">
      <c r="A7" s="33" t="s">
        <v>10</v>
      </c>
      <c r="B7" s="5">
        <v>168</v>
      </c>
      <c r="C7" s="5">
        <v>180</v>
      </c>
      <c r="D7" s="7">
        <f t="shared" si="0"/>
        <v>12</v>
      </c>
      <c r="E7" s="8">
        <v>2.8</v>
      </c>
      <c r="F7" s="7">
        <f t="shared" si="1"/>
        <v>0.27999999999999997</v>
      </c>
      <c r="G7" s="7">
        <v>12</v>
      </c>
      <c r="H7" s="8">
        <f>F7*G7</f>
        <v>3.3599999999999994</v>
      </c>
      <c r="I7" s="8">
        <f t="shared" si="2"/>
        <v>40.319999999999993</v>
      </c>
      <c r="J7" s="8">
        <f t="shared" si="3"/>
        <v>1.4918399999999996</v>
      </c>
      <c r="K7" s="7" t="s">
        <v>179</v>
      </c>
      <c r="P7" s="10">
        <f t="shared" si="4"/>
        <v>0</v>
      </c>
      <c r="R7" s="10">
        <v>1.49</v>
      </c>
      <c r="Z7" s="4" t="s">
        <v>11</v>
      </c>
    </row>
    <row r="8" spans="1:26" x14ac:dyDescent="0.25">
      <c r="A8" s="33" t="s">
        <v>12</v>
      </c>
      <c r="B8" s="5">
        <v>180</v>
      </c>
      <c r="C8" s="5">
        <v>193</v>
      </c>
      <c r="D8" s="7">
        <f t="shared" si="0"/>
        <v>13</v>
      </c>
      <c r="E8" s="8">
        <v>0.32</v>
      </c>
      <c r="F8" s="7">
        <f t="shared" si="1"/>
        <v>3.2000000000000001E-2</v>
      </c>
      <c r="G8" s="7">
        <v>12</v>
      </c>
      <c r="H8" s="8">
        <f>F8*G8</f>
        <v>0.38400000000000001</v>
      </c>
      <c r="I8" s="8">
        <f t="shared" si="2"/>
        <v>4.992</v>
      </c>
      <c r="J8" s="8">
        <f t="shared" si="3"/>
        <v>0.18470399999999998</v>
      </c>
      <c r="K8" s="7" t="s">
        <v>179</v>
      </c>
      <c r="P8" s="10">
        <f t="shared" si="4"/>
        <v>0</v>
      </c>
      <c r="R8" s="10">
        <v>0.18</v>
      </c>
      <c r="Z8" s="4" t="s">
        <v>19</v>
      </c>
    </row>
    <row r="9" spans="1:26" x14ac:dyDescent="0.25">
      <c r="A9" s="33" t="s">
        <v>13</v>
      </c>
      <c r="B9" s="5">
        <v>193</v>
      </c>
      <c r="C9" s="5">
        <v>220</v>
      </c>
      <c r="D9" s="7">
        <f t="shared" si="0"/>
        <v>27</v>
      </c>
      <c r="E9" s="8">
        <v>14</v>
      </c>
      <c r="F9" s="7">
        <f t="shared" si="1"/>
        <v>1.4000000000000001</v>
      </c>
      <c r="G9" s="7">
        <v>12</v>
      </c>
      <c r="H9" s="8">
        <f>G9*F9</f>
        <v>16.8</v>
      </c>
      <c r="I9" s="8">
        <f t="shared" si="2"/>
        <v>453.6</v>
      </c>
      <c r="J9" s="8">
        <f t="shared" si="3"/>
        <v>16.783200000000001</v>
      </c>
      <c r="K9" s="7" t="s">
        <v>179</v>
      </c>
      <c r="P9" s="10">
        <f t="shared" si="4"/>
        <v>0</v>
      </c>
      <c r="R9" s="10">
        <v>16.78</v>
      </c>
      <c r="Z9" s="6" t="s">
        <v>14</v>
      </c>
    </row>
    <row r="10" spans="1:26" x14ac:dyDescent="0.25">
      <c r="A10" s="33" t="s">
        <v>15</v>
      </c>
      <c r="B10" s="5">
        <v>220</v>
      </c>
      <c r="C10" s="5">
        <v>225</v>
      </c>
      <c r="D10" s="7">
        <f t="shared" si="0"/>
        <v>5</v>
      </c>
      <c r="E10" s="8">
        <v>1</v>
      </c>
      <c r="F10" s="7">
        <f t="shared" si="1"/>
        <v>0.1</v>
      </c>
      <c r="H10" s="8">
        <f>D10*F10</f>
        <v>0.5</v>
      </c>
      <c r="I10" s="8">
        <f t="shared" si="2"/>
        <v>2.5</v>
      </c>
      <c r="J10" s="8">
        <f t="shared" si="3"/>
        <v>9.2499999999999999E-2</v>
      </c>
      <c r="K10" s="7" t="s">
        <v>179</v>
      </c>
      <c r="P10" s="10">
        <f t="shared" si="4"/>
        <v>0</v>
      </c>
      <c r="R10" s="10">
        <v>0.09</v>
      </c>
      <c r="Z10" s="6" t="s">
        <v>16</v>
      </c>
    </row>
    <row r="11" spans="1:26" x14ac:dyDescent="0.25">
      <c r="A11" s="33" t="s">
        <v>17</v>
      </c>
      <c r="B11" s="5">
        <v>225</v>
      </c>
      <c r="C11" s="5">
        <v>258</v>
      </c>
      <c r="D11" s="7">
        <f t="shared" si="0"/>
        <v>33</v>
      </c>
      <c r="E11" s="8">
        <v>3.7</v>
      </c>
      <c r="F11" s="7">
        <f t="shared" si="1"/>
        <v>0.37000000000000005</v>
      </c>
      <c r="G11" s="7">
        <v>12</v>
      </c>
      <c r="H11" s="8">
        <f>G11*F11</f>
        <v>4.4400000000000004</v>
      </c>
      <c r="I11" s="8">
        <f t="shared" si="2"/>
        <v>146.52000000000001</v>
      </c>
      <c r="J11" s="8">
        <f t="shared" si="3"/>
        <v>5.4212400000000001</v>
      </c>
      <c r="K11" s="7" t="s">
        <v>178</v>
      </c>
      <c r="L11" s="10">
        <v>1.46</v>
      </c>
      <c r="N11" s="10">
        <v>3.96</v>
      </c>
      <c r="O11" s="10">
        <v>6.11</v>
      </c>
      <c r="P11" s="10">
        <f t="shared" si="4"/>
        <v>10.07</v>
      </c>
      <c r="Z11" s="6" t="s">
        <v>18</v>
      </c>
    </row>
    <row r="12" spans="1:26" x14ac:dyDescent="0.25">
      <c r="A12" s="33" t="s">
        <v>21</v>
      </c>
      <c r="B12" s="5">
        <v>258</v>
      </c>
      <c r="C12" s="5">
        <v>282</v>
      </c>
      <c r="D12" s="7">
        <f t="shared" si="0"/>
        <v>24</v>
      </c>
      <c r="F12" s="7">
        <f t="shared" si="1"/>
        <v>0</v>
      </c>
      <c r="H12" s="8">
        <v>12</v>
      </c>
      <c r="I12" s="8">
        <f t="shared" si="2"/>
        <v>288</v>
      </c>
      <c r="J12" s="8">
        <f t="shared" si="3"/>
        <v>10.655999999999999</v>
      </c>
      <c r="K12" s="7" t="s">
        <v>179</v>
      </c>
      <c r="P12" s="10">
        <f t="shared" si="4"/>
        <v>0</v>
      </c>
      <c r="R12" s="10">
        <v>10.66</v>
      </c>
      <c r="Z12" s="6" t="s">
        <v>14</v>
      </c>
    </row>
    <row r="13" spans="1:26" x14ac:dyDescent="0.25">
      <c r="A13" s="33" t="s">
        <v>22</v>
      </c>
      <c r="B13" s="5">
        <v>282</v>
      </c>
      <c r="C13" s="5">
        <v>284</v>
      </c>
      <c r="D13" s="7">
        <f t="shared" si="0"/>
        <v>2</v>
      </c>
      <c r="E13" s="8">
        <v>3</v>
      </c>
      <c r="F13" s="7">
        <f t="shared" si="1"/>
        <v>0.30000000000000004</v>
      </c>
      <c r="G13" s="7">
        <v>13</v>
      </c>
      <c r="H13" s="8">
        <f>G13*F13</f>
        <v>3.9000000000000004</v>
      </c>
      <c r="I13" s="8">
        <f t="shared" si="2"/>
        <v>7.8000000000000007</v>
      </c>
      <c r="J13" s="8">
        <f t="shared" si="3"/>
        <v>0.28860000000000002</v>
      </c>
      <c r="K13" s="7" t="s">
        <v>178</v>
      </c>
      <c r="L13" s="10">
        <v>0.28999999999999998</v>
      </c>
      <c r="O13" s="10">
        <v>0.22</v>
      </c>
      <c r="P13" s="10">
        <f t="shared" si="4"/>
        <v>0.22</v>
      </c>
      <c r="Z13" s="6" t="s">
        <v>23</v>
      </c>
    </row>
    <row r="14" spans="1:26" x14ac:dyDescent="0.25">
      <c r="A14" s="33" t="s">
        <v>24</v>
      </c>
      <c r="B14" s="5">
        <v>284</v>
      </c>
      <c r="C14" s="5">
        <v>314</v>
      </c>
      <c r="D14" s="7">
        <f t="shared" si="0"/>
        <v>30</v>
      </c>
      <c r="E14" s="8">
        <v>4</v>
      </c>
      <c r="F14" s="7">
        <f t="shared" si="1"/>
        <v>0.4</v>
      </c>
      <c r="G14" s="7">
        <v>12</v>
      </c>
      <c r="H14" s="8">
        <f>G14*F14</f>
        <v>4.8000000000000007</v>
      </c>
      <c r="I14" s="8">
        <f t="shared" si="2"/>
        <v>144.00000000000003</v>
      </c>
      <c r="J14" s="8">
        <f t="shared" si="3"/>
        <v>5.3280000000000012</v>
      </c>
      <c r="K14" s="7" t="s">
        <v>178</v>
      </c>
      <c r="L14" s="10">
        <v>1.33</v>
      </c>
      <c r="N14" s="10">
        <v>4</v>
      </c>
      <c r="O14" s="10">
        <v>8.33</v>
      </c>
      <c r="P14" s="10">
        <f t="shared" si="4"/>
        <v>12.33</v>
      </c>
      <c r="Z14" s="6" t="s">
        <v>18</v>
      </c>
    </row>
    <row r="15" spans="1:26" x14ac:dyDescent="0.25">
      <c r="A15" s="33" t="s">
        <v>25</v>
      </c>
      <c r="B15" s="5">
        <v>314</v>
      </c>
      <c r="C15" s="5">
        <v>340</v>
      </c>
      <c r="D15" s="7">
        <f t="shared" si="0"/>
        <v>26</v>
      </c>
      <c r="F15" s="7">
        <f t="shared" si="1"/>
        <v>0</v>
      </c>
      <c r="H15" s="8">
        <v>12</v>
      </c>
      <c r="I15" s="8">
        <f t="shared" si="2"/>
        <v>312</v>
      </c>
      <c r="J15" s="8">
        <f t="shared" si="3"/>
        <v>11.543999999999999</v>
      </c>
      <c r="K15" s="7" t="s">
        <v>179</v>
      </c>
      <c r="P15" s="10">
        <f t="shared" si="4"/>
        <v>0</v>
      </c>
      <c r="R15" s="10">
        <v>11.54</v>
      </c>
      <c r="Z15" s="6" t="s">
        <v>14</v>
      </c>
    </row>
    <row r="16" spans="1:26" x14ac:dyDescent="0.25">
      <c r="A16" s="33" t="s">
        <v>26</v>
      </c>
      <c r="B16" s="5">
        <v>340</v>
      </c>
      <c r="C16" s="5">
        <v>350</v>
      </c>
      <c r="D16" s="7">
        <f t="shared" si="0"/>
        <v>10</v>
      </c>
      <c r="E16" s="8">
        <v>1.2</v>
      </c>
      <c r="F16" s="7">
        <f t="shared" si="1"/>
        <v>0.12</v>
      </c>
      <c r="G16" s="7">
        <v>12</v>
      </c>
      <c r="H16" s="8">
        <f>G16*F16</f>
        <v>1.44</v>
      </c>
      <c r="I16" s="8">
        <f t="shared" si="2"/>
        <v>14.399999999999999</v>
      </c>
      <c r="J16" s="8">
        <f t="shared" si="3"/>
        <v>0.53279999999999994</v>
      </c>
      <c r="K16" s="7" t="s">
        <v>178</v>
      </c>
      <c r="L16" s="10">
        <v>0.53</v>
      </c>
      <c r="O16" s="10">
        <v>1.67</v>
      </c>
      <c r="P16" s="10">
        <f t="shared" si="4"/>
        <v>1.67</v>
      </c>
      <c r="Z16" s="6" t="s">
        <v>23</v>
      </c>
    </row>
    <row r="17" spans="1:26" x14ac:dyDescent="0.25">
      <c r="A17" s="33" t="s">
        <v>27</v>
      </c>
      <c r="B17" s="5">
        <v>350</v>
      </c>
      <c r="C17" s="5">
        <v>379</v>
      </c>
      <c r="D17" s="7">
        <f t="shared" si="0"/>
        <v>29</v>
      </c>
      <c r="E17" s="8">
        <v>0.8</v>
      </c>
      <c r="F17" s="7">
        <f t="shared" si="1"/>
        <v>8.0000000000000016E-2</v>
      </c>
      <c r="G17" s="7">
        <v>12</v>
      </c>
      <c r="H17" s="8">
        <f>G17*F17</f>
        <v>0.96000000000000019</v>
      </c>
      <c r="I17" s="8">
        <f t="shared" si="2"/>
        <v>27.840000000000007</v>
      </c>
      <c r="J17" s="8">
        <f t="shared" si="3"/>
        <v>1.0300800000000001</v>
      </c>
      <c r="K17" s="7" t="s">
        <v>178</v>
      </c>
      <c r="L17" s="10">
        <v>1.03</v>
      </c>
      <c r="O17" s="10">
        <v>8.0500000000000007</v>
      </c>
      <c r="P17" s="10">
        <f t="shared" si="4"/>
        <v>8.0500000000000007</v>
      </c>
      <c r="Z17" s="6" t="s">
        <v>18</v>
      </c>
    </row>
    <row r="18" spans="1:26" x14ac:dyDescent="0.25">
      <c r="A18" s="33" t="s">
        <v>28</v>
      </c>
      <c r="D18" s="7">
        <v>42</v>
      </c>
      <c r="F18" s="7">
        <v>2.5</v>
      </c>
      <c r="G18" s="7">
        <v>3</v>
      </c>
      <c r="H18" s="8">
        <f>G18*F18</f>
        <v>7.5</v>
      </c>
      <c r="I18" s="8">
        <f t="shared" si="2"/>
        <v>315</v>
      </c>
      <c r="J18" s="8">
        <f t="shared" si="3"/>
        <v>11.654999999999999</v>
      </c>
      <c r="K18" s="7" t="s">
        <v>179</v>
      </c>
      <c r="P18" s="10">
        <f t="shared" si="4"/>
        <v>0</v>
      </c>
      <c r="R18" s="10">
        <v>11.66</v>
      </c>
      <c r="Z18" s="6" t="s">
        <v>29</v>
      </c>
    </row>
    <row r="19" spans="1:26" x14ac:dyDescent="0.25">
      <c r="A19" s="33" t="s">
        <v>32</v>
      </c>
      <c r="D19" s="7">
        <v>7.5</v>
      </c>
      <c r="F19" s="7">
        <v>3</v>
      </c>
      <c r="G19" s="7">
        <v>6</v>
      </c>
      <c r="H19" s="8">
        <f>G19*F19</f>
        <v>18</v>
      </c>
      <c r="I19" s="8">
        <f t="shared" si="2"/>
        <v>135</v>
      </c>
      <c r="J19" s="8">
        <f t="shared" si="3"/>
        <v>4.9950000000000001</v>
      </c>
      <c r="K19" s="7" t="s">
        <v>178</v>
      </c>
      <c r="L19" s="10">
        <v>1</v>
      </c>
      <c r="P19" s="10">
        <f t="shared" si="4"/>
        <v>0</v>
      </c>
      <c r="S19" s="10">
        <v>5</v>
      </c>
      <c r="Y19" s="4" t="s">
        <v>182</v>
      </c>
      <c r="Z19" s="6" t="s">
        <v>33</v>
      </c>
    </row>
    <row r="20" spans="1:26" x14ac:dyDescent="0.25">
      <c r="A20" s="33" t="s">
        <v>30</v>
      </c>
      <c r="B20" s="5">
        <v>379</v>
      </c>
      <c r="C20" s="5">
        <v>409</v>
      </c>
      <c r="D20" s="7">
        <v>22</v>
      </c>
      <c r="E20" s="8">
        <v>3</v>
      </c>
      <c r="F20" s="7">
        <f t="shared" si="1"/>
        <v>0.30000000000000004</v>
      </c>
      <c r="G20" s="7">
        <v>10</v>
      </c>
      <c r="H20" s="8">
        <f>F20*G20</f>
        <v>3.0000000000000004</v>
      </c>
      <c r="I20" s="8">
        <f t="shared" si="2"/>
        <v>66.000000000000014</v>
      </c>
      <c r="J20" s="8">
        <f t="shared" si="3"/>
        <v>2.4420000000000006</v>
      </c>
      <c r="K20" s="7" t="s">
        <v>179</v>
      </c>
      <c r="P20" s="10">
        <f t="shared" si="4"/>
        <v>0</v>
      </c>
      <c r="R20" s="10">
        <v>2.44</v>
      </c>
      <c r="Z20" s="6" t="s">
        <v>31</v>
      </c>
    </row>
    <row r="21" spans="1:26" x14ac:dyDescent="0.25">
      <c r="A21" s="33" t="s">
        <v>35</v>
      </c>
      <c r="B21" s="5">
        <v>379</v>
      </c>
      <c r="C21" s="5">
        <v>409</v>
      </c>
      <c r="D21" s="7">
        <f t="shared" si="0"/>
        <v>30</v>
      </c>
      <c r="F21" s="7">
        <v>3</v>
      </c>
      <c r="G21" s="7">
        <v>6</v>
      </c>
      <c r="H21" s="8">
        <f t="shared" ref="H21:H28" si="5">G21*F21</f>
        <v>18</v>
      </c>
      <c r="I21" s="8">
        <f t="shared" si="2"/>
        <v>540</v>
      </c>
      <c r="J21" s="8">
        <v>3</v>
      </c>
      <c r="K21" s="7" t="s">
        <v>178</v>
      </c>
      <c r="L21" s="10">
        <v>0.9</v>
      </c>
      <c r="P21" s="10">
        <f t="shared" si="4"/>
        <v>0</v>
      </c>
      <c r="S21" s="10">
        <v>3</v>
      </c>
      <c r="Y21" s="4" t="s">
        <v>184</v>
      </c>
      <c r="Z21" s="6" t="s">
        <v>36</v>
      </c>
    </row>
    <row r="22" spans="1:26" x14ac:dyDescent="0.25">
      <c r="A22" s="33" t="s">
        <v>34</v>
      </c>
      <c r="D22" s="7">
        <v>7.5</v>
      </c>
      <c r="F22" s="7">
        <v>3</v>
      </c>
      <c r="G22" s="7">
        <v>6</v>
      </c>
      <c r="H22" s="8">
        <f t="shared" si="5"/>
        <v>18</v>
      </c>
      <c r="I22" s="8">
        <f t="shared" si="2"/>
        <v>135</v>
      </c>
      <c r="J22" s="8">
        <f t="shared" si="3"/>
        <v>4.9950000000000001</v>
      </c>
      <c r="K22" s="7" t="s">
        <v>178</v>
      </c>
      <c r="L22" s="10">
        <v>1</v>
      </c>
      <c r="P22" s="10">
        <f t="shared" si="4"/>
        <v>0</v>
      </c>
      <c r="S22" s="10">
        <v>5</v>
      </c>
      <c r="Y22" s="4" t="s">
        <v>182</v>
      </c>
      <c r="Z22" s="6" t="s">
        <v>33</v>
      </c>
    </row>
    <row r="23" spans="1:26" x14ac:dyDescent="0.25">
      <c r="A23" s="33" t="s">
        <v>37</v>
      </c>
      <c r="B23" s="5">
        <v>409</v>
      </c>
      <c r="C23" s="5">
        <v>416</v>
      </c>
      <c r="D23" s="7">
        <f t="shared" si="0"/>
        <v>7</v>
      </c>
      <c r="E23" s="8">
        <v>2.2999999999999998</v>
      </c>
      <c r="F23" s="7">
        <f t="shared" si="1"/>
        <v>0.22999999999999998</v>
      </c>
      <c r="G23" s="7">
        <v>12</v>
      </c>
      <c r="H23" s="8">
        <f t="shared" si="5"/>
        <v>2.76</v>
      </c>
      <c r="I23" s="8">
        <f t="shared" si="2"/>
        <v>19.32</v>
      </c>
      <c r="J23" s="8">
        <f t="shared" si="3"/>
        <v>0.71483999999999992</v>
      </c>
      <c r="K23" s="7" t="s">
        <v>178</v>
      </c>
      <c r="L23" s="10">
        <v>0.71</v>
      </c>
      <c r="P23" s="10">
        <f t="shared" si="4"/>
        <v>0</v>
      </c>
      <c r="Z23" s="6" t="s">
        <v>38</v>
      </c>
    </row>
    <row r="24" spans="1:26" x14ac:dyDescent="0.25">
      <c r="A24" s="33" t="s">
        <v>196</v>
      </c>
      <c r="B24" s="5">
        <v>416</v>
      </c>
      <c r="C24" s="5">
        <v>430</v>
      </c>
      <c r="D24" s="7">
        <v>20</v>
      </c>
      <c r="E24" s="8">
        <v>4</v>
      </c>
      <c r="F24" s="7">
        <f t="shared" si="1"/>
        <v>0.4</v>
      </c>
      <c r="G24" s="7">
        <v>12</v>
      </c>
      <c r="H24" s="8">
        <f t="shared" si="5"/>
        <v>4.8000000000000007</v>
      </c>
      <c r="I24" s="8">
        <f t="shared" si="2"/>
        <v>96.000000000000014</v>
      </c>
      <c r="J24" s="8">
        <f t="shared" si="3"/>
        <v>3.5520000000000005</v>
      </c>
      <c r="K24" s="7" t="s">
        <v>178</v>
      </c>
      <c r="L24" s="10">
        <v>6.11</v>
      </c>
      <c r="O24" s="10">
        <v>5.55</v>
      </c>
      <c r="P24" s="10">
        <f t="shared" si="4"/>
        <v>5.55</v>
      </c>
      <c r="Y24" s="4" t="s">
        <v>260</v>
      </c>
      <c r="Z24" s="6" t="s">
        <v>39</v>
      </c>
    </row>
    <row r="25" spans="1:26" x14ac:dyDescent="0.25">
      <c r="A25" s="33" t="s">
        <v>197</v>
      </c>
      <c r="B25" s="5">
        <v>430</v>
      </c>
      <c r="C25" s="5">
        <v>483</v>
      </c>
      <c r="D25" s="7">
        <v>20</v>
      </c>
      <c r="E25" s="8">
        <v>21</v>
      </c>
      <c r="F25" s="7">
        <f t="shared" ref="F25" si="6">E25*0.1</f>
        <v>2.1</v>
      </c>
      <c r="G25" s="7">
        <v>12</v>
      </c>
      <c r="H25" s="8">
        <f t="shared" si="5"/>
        <v>25.200000000000003</v>
      </c>
      <c r="I25" s="8">
        <f t="shared" ref="I25" si="7">D25*H25</f>
        <v>504.00000000000006</v>
      </c>
      <c r="J25" s="8">
        <f t="shared" ref="J25" si="8">I25*0.037</f>
        <v>18.648</v>
      </c>
      <c r="K25" s="7" t="s">
        <v>179</v>
      </c>
      <c r="P25" s="10">
        <f t="shared" si="4"/>
        <v>0</v>
      </c>
      <c r="R25" s="10">
        <v>25.2</v>
      </c>
      <c r="Z25" s="6" t="s">
        <v>39</v>
      </c>
    </row>
    <row r="26" spans="1:26" x14ac:dyDescent="0.25">
      <c r="A26" s="33" t="s">
        <v>40</v>
      </c>
      <c r="B26" s="5">
        <v>431</v>
      </c>
      <c r="C26" s="5">
        <v>450</v>
      </c>
      <c r="D26" s="7">
        <f t="shared" si="0"/>
        <v>19</v>
      </c>
      <c r="F26" s="7">
        <v>4</v>
      </c>
      <c r="G26" s="7">
        <v>8</v>
      </c>
      <c r="H26" s="8">
        <f t="shared" si="5"/>
        <v>32</v>
      </c>
      <c r="I26" s="8">
        <f t="shared" si="2"/>
        <v>608</v>
      </c>
      <c r="J26" s="8">
        <f t="shared" si="3"/>
        <v>22.495999999999999</v>
      </c>
      <c r="K26" s="7" t="s">
        <v>178</v>
      </c>
      <c r="L26" s="10">
        <v>2</v>
      </c>
      <c r="P26" s="10">
        <f t="shared" si="4"/>
        <v>0</v>
      </c>
      <c r="S26" s="10">
        <v>22.5</v>
      </c>
      <c r="Y26" s="4" t="s">
        <v>203</v>
      </c>
      <c r="Z26" s="6" t="s">
        <v>41</v>
      </c>
    </row>
    <row r="27" spans="1:26" x14ac:dyDescent="0.25">
      <c r="A27" s="33" t="s">
        <v>201</v>
      </c>
      <c r="D27" s="7">
        <v>13.5</v>
      </c>
      <c r="E27" s="8">
        <v>10</v>
      </c>
      <c r="F27" s="7">
        <f t="shared" si="1"/>
        <v>1</v>
      </c>
      <c r="G27" s="7">
        <v>2.2000000000000002</v>
      </c>
      <c r="H27" s="8">
        <f t="shared" si="5"/>
        <v>2.2000000000000002</v>
      </c>
      <c r="I27" s="8">
        <f t="shared" si="2"/>
        <v>29.700000000000003</v>
      </c>
      <c r="J27" s="8">
        <f t="shared" si="3"/>
        <v>1.0989</v>
      </c>
      <c r="K27" s="7" t="s">
        <v>178</v>
      </c>
      <c r="L27" s="10">
        <v>1.1000000000000001</v>
      </c>
      <c r="P27" s="10">
        <f t="shared" si="4"/>
        <v>0</v>
      </c>
      <c r="Z27" s="4" t="s">
        <v>263</v>
      </c>
    </row>
    <row r="28" spans="1:26" x14ac:dyDescent="0.25">
      <c r="A28" s="33" t="s">
        <v>202</v>
      </c>
      <c r="D28" s="7">
        <v>31</v>
      </c>
      <c r="E28" s="8">
        <v>20</v>
      </c>
      <c r="F28" s="7">
        <f t="shared" ref="F28" si="9">E28*0.1</f>
        <v>2</v>
      </c>
      <c r="G28" s="7">
        <v>11.4</v>
      </c>
      <c r="H28" s="8">
        <f t="shared" si="5"/>
        <v>22.8</v>
      </c>
      <c r="I28" s="8">
        <f t="shared" ref="I28" si="10">D28*H28</f>
        <v>706.80000000000007</v>
      </c>
      <c r="J28" s="8">
        <f t="shared" ref="J28" si="11">I28*0.037</f>
        <v>26.151600000000002</v>
      </c>
      <c r="K28" s="7" t="s">
        <v>178</v>
      </c>
      <c r="L28" s="10">
        <v>26.15</v>
      </c>
      <c r="P28" s="10">
        <f t="shared" si="4"/>
        <v>0</v>
      </c>
      <c r="Z28" s="4" t="s">
        <v>263</v>
      </c>
    </row>
    <row r="29" spans="1:26" x14ac:dyDescent="0.25">
      <c r="A29" s="33" t="s">
        <v>42</v>
      </c>
      <c r="B29" s="5">
        <v>483</v>
      </c>
      <c r="C29" s="5">
        <v>597</v>
      </c>
      <c r="D29" s="7">
        <f t="shared" si="0"/>
        <v>114</v>
      </c>
      <c r="E29" s="8">
        <v>54</v>
      </c>
      <c r="F29" s="7">
        <f t="shared" si="1"/>
        <v>5.4</v>
      </c>
      <c r="G29" s="7">
        <v>10</v>
      </c>
      <c r="H29" s="8">
        <f>F29*G29</f>
        <v>54</v>
      </c>
      <c r="I29" s="8">
        <f t="shared" si="2"/>
        <v>6156</v>
      </c>
      <c r="J29" s="8">
        <f t="shared" si="3"/>
        <v>227.77199999999999</v>
      </c>
      <c r="K29" s="7" t="s">
        <v>179</v>
      </c>
      <c r="P29" s="10">
        <f t="shared" si="4"/>
        <v>0</v>
      </c>
      <c r="R29" s="10">
        <v>84.36</v>
      </c>
      <c r="T29" s="5">
        <v>143.41</v>
      </c>
      <c r="Z29" s="6" t="s">
        <v>43</v>
      </c>
    </row>
    <row r="30" spans="1:26" x14ac:dyDescent="0.25">
      <c r="A30" s="33" t="s">
        <v>44</v>
      </c>
      <c r="B30" s="5">
        <v>483</v>
      </c>
      <c r="C30" s="5">
        <v>597</v>
      </c>
      <c r="D30" s="7">
        <f t="shared" si="0"/>
        <v>114</v>
      </c>
      <c r="F30" s="7">
        <v>2</v>
      </c>
      <c r="G30" s="7">
        <v>8</v>
      </c>
      <c r="H30" s="8">
        <f>G30*F30</f>
        <v>16</v>
      </c>
      <c r="I30" s="8">
        <f t="shared" si="2"/>
        <v>1824</v>
      </c>
      <c r="J30" s="8">
        <f t="shared" si="3"/>
        <v>67.488</v>
      </c>
      <c r="K30" s="7" t="s">
        <v>179</v>
      </c>
      <c r="L30" s="10">
        <v>11</v>
      </c>
      <c r="P30" s="10">
        <f t="shared" si="4"/>
        <v>0</v>
      </c>
      <c r="S30" s="5">
        <v>67.489999999999995</v>
      </c>
      <c r="T30" s="5">
        <v>67.489999999999995</v>
      </c>
      <c r="Y30" s="4" t="s">
        <v>204</v>
      </c>
      <c r="Z30" s="6" t="s">
        <v>45</v>
      </c>
    </row>
    <row r="31" spans="1:26" x14ac:dyDescent="0.25">
      <c r="A31" s="33" t="s">
        <v>47</v>
      </c>
      <c r="D31" s="7">
        <v>21</v>
      </c>
      <c r="F31" s="7">
        <v>3</v>
      </c>
      <c r="G31" s="7">
        <v>6</v>
      </c>
      <c r="H31" s="8">
        <f>G31*F31</f>
        <v>18</v>
      </c>
      <c r="I31" s="8">
        <f t="shared" si="2"/>
        <v>378</v>
      </c>
      <c r="J31" s="8">
        <f t="shared" si="3"/>
        <v>13.985999999999999</v>
      </c>
      <c r="K31" s="7" t="s">
        <v>178</v>
      </c>
      <c r="L31" s="10">
        <v>1.8</v>
      </c>
      <c r="P31" s="10">
        <f t="shared" si="4"/>
        <v>0</v>
      </c>
      <c r="S31" s="10">
        <v>13.99</v>
      </c>
      <c r="Y31" s="4" t="s">
        <v>206</v>
      </c>
      <c r="Z31" s="6" t="s">
        <v>33</v>
      </c>
    </row>
    <row r="32" spans="1:26" x14ac:dyDescent="0.25">
      <c r="A32" s="33" t="s">
        <v>46</v>
      </c>
      <c r="B32" s="5">
        <v>597</v>
      </c>
      <c r="C32" s="5">
        <v>611</v>
      </c>
      <c r="D32" s="7">
        <f t="shared" si="0"/>
        <v>14</v>
      </c>
      <c r="E32" s="8">
        <v>29.7</v>
      </c>
      <c r="F32" s="7">
        <f t="shared" si="1"/>
        <v>2.97</v>
      </c>
      <c r="G32" s="7">
        <v>12</v>
      </c>
      <c r="H32" s="8">
        <f>G32*F32</f>
        <v>35.64</v>
      </c>
      <c r="I32" s="8">
        <f t="shared" si="2"/>
        <v>498.96000000000004</v>
      </c>
      <c r="J32" s="8">
        <f t="shared" si="3"/>
        <v>18.46152</v>
      </c>
      <c r="K32" s="7" t="s">
        <v>179</v>
      </c>
      <c r="P32" s="10">
        <f t="shared" si="4"/>
        <v>0</v>
      </c>
      <c r="R32" s="10">
        <v>3.17</v>
      </c>
      <c r="T32" s="5">
        <v>15.29</v>
      </c>
      <c r="Z32" s="6" t="s">
        <v>38</v>
      </c>
    </row>
    <row r="33" spans="1:26" ht="16.5" customHeight="1" x14ac:dyDescent="0.25">
      <c r="A33" s="33" t="s">
        <v>61</v>
      </c>
      <c r="B33" s="5">
        <v>483</v>
      </c>
      <c r="C33" s="5">
        <v>611</v>
      </c>
      <c r="D33" s="7">
        <f t="shared" si="0"/>
        <v>128</v>
      </c>
      <c r="F33" s="7">
        <f t="shared" si="1"/>
        <v>0</v>
      </c>
      <c r="H33" s="8">
        <f t="shared" ref="H33:H34" si="12">G33*F33</f>
        <v>0</v>
      </c>
      <c r="I33" s="8">
        <f t="shared" si="2"/>
        <v>0</v>
      </c>
      <c r="J33" s="8">
        <f t="shared" si="3"/>
        <v>0</v>
      </c>
      <c r="P33" s="10">
        <f t="shared" si="4"/>
        <v>0</v>
      </c>
      <c r="Z33" s="6" t="s">
        <v>48</v>
      </c>
    </row>
    <row r="34" spans="1:26" ht="18" customHeight="1" x14ac:dyDescent="0.25">
      <c r="A34" s="33" t="s">
        <v>49</v>
      </c>
      <c r="D34" s="7">
        <v>25</v>
      </c>
      <c r="F34" s="7">
        <v>2.5</v>
      </c>
      <c r="G34" s="7">
        <v>3</v>
      </c>
      <c r="H34" s="8">
        <f t="shared" si="12"/>
        <v>7.5</v>
      </c>
      <c r="I34" s="8">
        <f t="shared" si="2"/>
        <v>187.5</v>
      </c>
      <c r="J34" s="8">
        <f t="shared" si="3"/>
        <v>6.9375</v>
      </c>
      <c r="K34" s="7" t="s">
        <v>179</v>
      </c>
      <c r="P34" s="10">
        <f t="shared" si="4"/>
        <v>0</v>
      </c>
      <c r="R34" s="10">
        <v>6.94</v>
      </c>
      <c r="Z34" s="6" t="s">
        <v>50</v>
      </c>
    </row>
    <row r="35" spans="1:26" x14ac:dyDescent="0.25">
      <c r="A35" s="33" t="s">
        <v>51</v>
      </c>
      <c r="B35" s="5">
        <v>611</v>
      </c>
      <c r="C35" s="5">
        <v>660</v>
      </c>
      <c r="D35" s="7">
        <f t="shared" si="0"/>
        <v>49</v>
      </c>
      <c r="E35" s="8">
        <v>28.6</v>
      </c>
      <c r="F35" s="7">
        <f t="shared" si="1"/>
        <v>2.8600000000000003</v>
      </c>
      <c r="G35" s="7">
        <v>12</v>
      </c>
      <c r="H35" s="8">
        <f>G35*F35</f>
        <v>34.320000000000007</v>
      </c>
      <c r="I35" s="8">
        <f t="shared" si="2"/>
        <v>1681.6800000000003</v>
      </c>
      <c r="J35" s="8">
        <f t="shared" si="3"/>
        <v>62.222160000000009</v>
      </c>
      <c r="K35" s="7" t="s">
        <v>179</v>
      </c>
      <c r="P35" s="10">
        <f t="shared" si="4"/>
        <v>0</v>
      </c>
      <c r="R35" s="10">
        <v>11.31</v>
      </c>
      <c r="T35" s="5">
        <v>50.91</v>
      </c>
      <c r="Z35" s="6" t="s">
        <v>52</v>
      </c>
    </row>
    <row r="36" spans="1:26" x14ac:dyDescent="0.25">
      <c r="A36" s="33" t="s">
        <v>63</v>
      </c>
      <c r="B36" s="5">
        <v>611</v>
      </c>
      <c r="C36" s="5">
        <v>660</v>
      </c>
      <c r="D36" s="7">
        <f t="shared" si="0"/>
        <v>49</v>
      </c>
      <c r="F36" s="7">
        <v>3</v>
      </c>
      <c r="G36" s="7">
        <v>6</v>
      </c>
      <c r="H36" s="8">
        <f>G36*F36</f>
        <v>18</v>
      </c>
      <c r="I36" s="8">
        <f t="shared" si="2"/>
        <v>882</v>
      </c>
      <c r="J36" s="8">
        <f t="shared" si="3"/>
        <v>32.634</v>
      </c>
      <c r="K36" s="7" t="s">
        <v>178</v>
      </c>
      <c r="L36" s="10">
        <v>1.8</v>
      </c>
      <c r="P36" s="10">
        <f t="shared" si="4"/>
        <v>0</v>
      </c>
      <c r="S36" s="10">
        <v>32.630000000000003</v>
      </c>
      <c r="Y36" s="4" t="s">
        <v>190</v>
      </c>
      <c r="Z36" s="6" t="s">
        <v>53</v>
      </c>
    </row>
    <row r="37" spans="1:26" x14ac:dyDescent="0.25">
      <c r="A37" s="33" t="s">
        <v>54</v>
      </c>
      <c r="B37" s="5">
        <v>660</v>
      </c>
      <c r="C37" s="5">
        <v>753</v>
      </c>
      <c r="D37" s="7">
        <f t="shared" si="0"/>
        <v>93</v>
      </c>
      <c r="E37" s="8">
        <v>50</v>
      </c>
      <c r="F37" s="7">
        <f t="shared" si="1"/>
        <v>5</v>
      </c>
      <c r="G37" s="7">
        <v>10</v>
      </c>
      <c r="H37" s="8">
        <f>G37*F37</f>
        <v>50</v>
      </c>
      <c r="I37" s="8">
        <f t="shared" si="2"/>
        <v>4650</v>
      </c>
      <c r="J37" s="8">
        <f t="shared" si="3"/>
        <v>172.04999999999998</v>
      </c>
      <c r="K37" s="7" t="s">
        <v>179</v>
      </c>
      <c r="P37" s="10">
        <f t="shared" si="4"/>
        <v>0</v>
      </c>
      <c r="R37" s="10">
        <v>84.99</v>
      </c>
      <c r="T37" s="5">
        <v>87.06</v>
      </c>
      <c r="Z37" s="6" t="s">
        <v>43</v>
      </c>
    </row>
    <row r="38" spans="1:26" x14ac:dyDescent="0.25">
      <c r="A38" s="33" t="s">
        <v>55</v>
      </c>
      <c r="B38" s="5">
        <v>660</v>
      </c>
      <c r="C38" s="5">
        <v>753</v>
      </c>
      <c r="D38" s="7">
        <f t="shared" si="0"/>
        <v>93</v>
      </c>
      <c r="F38" s="7">
        <v>4</v>
      </c>
      <c r="G38" s="7">
        <v>8</v>
      </c>
      <c r="H38" s="8">
        <f>G38*F38</f>
        <v>32</v>
      </c>
      <c r="I38" s="8">
        <f t="shared" si="2"/>
        <v>2976</v>
      </c>
      <c r="J38" s="8">
        <f t="shared" si="3"/>
        <v>110.11199999999999</v>
      </c>
      <c r="K38" s="7" t="s">
        <v>179</v>
      </c>
      <c r="L38" s="10">
        <v>6.5</v>
      </c>
      <c r="P38" s="10">
        <f t="shared" si="4"/>
        <v>0</v>
      </c>
      <c r="S38" s="10">
        <v>55.06</v>
      </c>
      <c r="T38" s="5">
        <v>55.06</v>
      </c>
      <c r="Y38" s="4" t="s">
        <v>205</v>
      </c>
      <c r="Z38" s="6" t="s">
        <v>45</v>
      </c>
    </row>
    <row r="39" spans="1:26" x14ac:dyDescent="0.25">
      <c r="A39" s="33" t="s">
        <v>56</v>
      </c>
      <c r="D39" s="7">
        <v>44</v>
      </c>
      <c r="F39" s="7">
        <v>3</v>
      </c>
      <c r="G39" s="7">
        <v>6</v>
      </c>
      <c r="H39" s="8">
        <f>G39*F39</f>
        <v>18</v>
      </c>
      <c r="I39" s="8">
        <f t="shared" si="2"/>
        <v>792</v>
      </c>
      <c r="J39" s="8">
        <f t="shared" si="3"/>
        <v>29.303999999999998</v>
      </c>
      <c r="K39" s="7" t="s">
        <v>178</v>
      </c>
      <c r="L39" s="10">
        <v>4.8</v>
      </c>
      <c r="P39" s="10">
        <f t="shared" si="4"/>
        <v>0</v>
      </c>
      <c r="S39" s="10">
        <v>29.3</v>
      </c>
      <c r="Y39" s="4" t="s">
        <v>190</v>
      </c>
      <c r="Z39" s="6" t="s">
        <v>33</v>
      </c>
    </row>
    <row r="40" spans="1:26" x14ac:dyDescent="0.25">
      <c r="A40" s="33" t="s">
        <v>200</v>
      </c>
      <c r="D40" s="7">
        <v>41</v>
      </c>
      <c r="F40" s="7">
        <f t="shared" si="1"/>
        <v>0</v>
      </c>
      <c r="H40" s="8">
        <v>24</v>
      </c>
      <c r="I40" s="8">
        <f t="shared" si="2"/>
        <v>984</v>
      </c>
      <c r="J40" s="8">
        <f t="shared" si="3"/>
        <v>36.408000000000001</v>
      </c>
      <c r="K40" s="7" t="s">
        <v>178</v>
      </c>
      <c r="L40" s="10">
        <v>36.409999999999997</v>
      </c>
      <c r="P40" s="10">
        <f t="shared" si="4"/>
        <v>0</v>
      </c>
      <c r="Z40" s="6" t="s">
        <v>57</v>
      </c>
    </row>
    <row r="41" spans="1:26" x14ac:dyDescent="0.25">
      <c r="A41" s="33" t="s">
        <v>58</v>
      </c>
      <c r="B41" s="5">
        <v>753</v>
      </c>
      <c r="C41" s="5">
        <v>765</v>
      </c>
      <c r="D41" s="7">
        <f t="shared" si="0"/>
        <v>12</v>
      </c>
      <c r="E41" s="8">
        <v>18.899999999999999</v>
      </c>
      <c r="F41" s="7">
        <f t="shared" si="1"/>
        <v>1.89</v>
      </c>
      <c r="G41" s="7">
        <v>12</v>
      </c>
      <c r="H41" s="8">
        <f t="shared" ref="H41:H46" si="13">G41*F41</f>
        <v>22.68</v>
      </c>
      <c r="I41" s="8">
        <f t="shared" si="2"/>
        <v>272.15999999999997</v>
      </c>
      <c r="J41" s="8">
        <f t="shared" si="3"/>
        <v>10.069919999999998</v>
      </c>
      <c r="K41" s="7" t="s">
        <v>179</v>
      </c>
      <c r="P41" s="10">
        <f t="shared" si="4"/>
        <v>0</v>
      </c>
      <c r="T41" s="5">
        <v>10.07</v>
      </c>
      <c r="Z41" s="6" t="s">
        <v>59</v>
      </c>
    </row>
    <row r="42" spans="1:26" x14ac:dyDescent="0.25">
      <c r="A42" s="33" t="s">
        <v>198</v>
      </c>
      <c r="B42" s="5">
        <v>765</v>
      </c>
      <c r="C42" s="5">
        <v>793</v>
      </c>
      <c r="D42" s="7">
        <v>13</v>
      </c>
      <c r="E42" s="8">
        <v>5.5</v>
      </c>
      <c r="F42" s="7">
        <f t="shared" si="1"/>
        <v>0.55000000000000004</v>
      </c>
      <c r="G42" s="7">
        <v>12</v>
      </c>
      <c r="H42" s="8">
        <f t="shared" si="13"/>
        <v>6.6000000000000005</v>
      </c>
      <c r="I42" s="8">
        <f t="shared" si="2"/>
        <v>85.800000000000011</v>
      </c>
      <c r="J42" s="8">
        <f t="shared" si="3"/>
        <v>3.1746000000000003</v>
      </c>
      <c r="K42" s="7" t="s">
        <v>179</v>
      </c>
      <c r="P42" s="10">
        <f t="shared" si="4"/>
        <v>0</v>
      </c>
      <c r="T42" s="5">
        <v>3.17</v>
      </c>
      <c r="Z42" s="6" t="s">
        <v>39</v>
      </c>
    </row>
    <row r="43" spans="1:26" x14ac:dyDescent="0.25">
      <c r="A43" s="33" t="s">
        <v>199</v>
      </c>
      <c r="B43" s="5">
        <v>793</v>
      </c>
      <c r="C43" s="5">
        <v>835</v>
      </c>
      <c r="D43" s="7">
        <v>13</v>
      </c>
      <c r="E43" s="8">
        <v>4</v>
      </c>
      <c r="F43" s="7">
        <f t="shared" ref="F43" si="14">E43*0.1</f>
        <v>0.4</v>
      </c>
      <c r="G43" s="7">
        <v>12</v>
      </c>
      <c r="H43" s="8">
        <f t="shared" si="13"/>
        <v>4.8000000000000007</v>
      </c>
      <c r="I43" s="8">
        <f t="shared" ref="I43:I44" si="15">D43*H43</f>
        <v>62.400000000000006</v>
      </c>
      <c r="J43" s="8">
        <f t="shared" ref="J43:J44" si="16">I43*0.037</f>
        <v>2.3088000000000002</v>
      </c>
      <c r="L43" s="10">
        <v>9.6</v>
      </c>
      <c r="P43" s="10">
        <f t="shared" si="4"/>
        <v>0</v>
      </c>
      <c r="Y43" s="4" t="s">
        <v>258</v>
      </c>
      <c r="Z43" s="6" t="s">
        <v>39</v>
      </c>
    </row>
    <row r="44" spans="1:26" x14ac:dyDescent="0.25">
      <c r="A44" s="33" t="s">
        <v>207</v>
      </c>
      <c r="D44" s="7">
        <v>29</v>
      </c>
      <c r="F44" s="7">
        <v>2</v>
      </c>
      <c r="G44" s="7">
        <v>10</v>
      </c>
      <c r="H44" s="8">
        <f t="shared" si="13"/>
        <v>20</v>
      </c>
      <c r="I44" s="8">
        <f t="shared" si="15"/>
        <v>580</v>
      </c>
      <c r="J44" s="8">
        <f t="shared" si="16"/>
        <v>21.459999999999997</v>
      </c>
      <c r="K44" s="7" t="s">
        <v>178</v>
      </c>
      <c r="L44" s="10">
        <v>21.46</v>
      </c>
      <c r="P44" s="10">
        <f t="shared" si="4"/>
        <v>0</v>
      </c>
      <c r="Z44" s="6" t="s">
        <v>57</v>
      </c>
    </row>
    <row r="45" spans="1:26" x14ac:dyDescent="0.25">
      <c r="A45" s="33" t="s">
        <v>60</v>
      </c>
      <c r="B45" s="5">
        <v>835</v>
      </c>
      <c r="C45" s="5">
        <v>961</v>
      </c>
      <c r="D45" s="7">
        <f t="shared" si="0"/>
        <v>126</v>
      </c>
      <c r="E45" s="8">
        <v>10</v>
      </c>
      <c r="F45" s="7">
        <f t="shared" si="1"/>
        <v>1</v>
      </c>
      <c r="G45" s="7">
        <v>10</v>
      </c>
      <c r="H45" s="8">
        <f t="shared" si="13"/>
        <v>10</v>
      </c>
      <c r="I45" s="8">
        <f t="shared" si="2"/>
        <v>1260</v>
      </c>
      <c r="J45" s="8">
        <f t="shared" si="3"/>
        <v>46.62</v>
      </c>
      <c r="K45" s="7" t="s">
        <v>179</v>
      </c>
      <c r="P45" s="10">
        <f t="shared" si="4"/>
        <v>0</v>
      </c>
      <c r="R45" s="10">
        <v>46.62</v>
      </c>
      <c r="Z45" s="6" t="s">
        <v>62</v>
      </c>
    </row>
    <row r="46" spans="1:26" x14ac:dyDescent="0.25">
      <c r="A46" s="33" t="s">
        <v>64</v>
      </c>
      <c r="B46" s="5">
        <v>835</v>
      </c>
      <c r="C46" s="5">
        <v>961</v>
      </c>
      <c r="D46" s="7">
        <v>103</v>
      </c>
      <c r="F46" s="7">
        <v>3</v>
      </c>
      <c r="G46" s="7">
        <v>6</v>
      </c>
      <c r="H46" s="8">
        <f t="shared" si="13"/>
        <v>18</v>
      </c>
      <c r="I46" s="8">
        <f t="shared" si="2"/>
        <v>1854</v>
      </c>
      <c r="J46" s="8">
        <f t="shared" si="3"/>
        <v>68.597999999999999</v>
      </c>
      <c r="K46" s="7" t="s">
        <v>178</v>
      </c>
      <c r="L46" s="10">
        <v>4.2</v>
      </c>
      <c r="P46" s="10">
        <f t="shared" si="4"/>
        <v>0</v>
      </c>
      <c r="S46" s="10">
        <v>68.599999999999994</v>
      </c>
      <c r="Y46" s="4" t="s">
        <v>191</v>
      </c>
      <c r="Z46" s="6" t="s">
        <v>53</v>
      </c>
    </row>
    <row r="47" spans="1:26" x14ac:dyDescent="0.25">
      <c r="A47" s="33" t="s">
        <v>65</v>
      </c>
      <c r="B47" s="5">
        <v>961</v>
      </c>
      <c r="C47" s="5">
        <v>973</v>
      </c>
      <c r="D47" s="7">
        <f t="shared" si="0"/>
        <v>12</v>
      </c>
      <c r="E47" s="8">
        <v>1.8</v>
      </c>
      <c r="F47" s="7">
        <f t="shared" si="1"/>
        <v>0.18000000000000002</v>
      </c>
      <c r="G47" s="7">
        <v>12</v>
      </c>
      <c r="H47" s="8">
        <v>2.16</v>
      </c>
      <c r="I47" s="8">
        <f t="shared" si="2"/>
        <v>25.92</v>
      </c>
      <c r="J47" s="8">
        <f t="shared" si="3"/>
        <v>0.95904</v>
      </c>
      <c r="K47" s="7" t="s">
        <v>178</v>
      </c>
      <c r="L47" s="10">
        <v>0.96</v>
      </c>
      <c r="O47" s="10">
        <v>2</v>
      </c>
      <c r="P47" s="10">
        <f t="shared" si="4"/>
        <v>2</v>
      </c>
      <c r="Z47" s="6" t="s">
        <v>59</v>
      </c>
    </row>
    <row r="48" spans="1:26" x14ac:dyDescent="0.25">
      <c r="A48" s="33" t="s">
        <v>66</v>
      </c>
      <c r="B48" s="5">
        <v>973</v>
      </c>
      <c r="C48" s="5">
        <v>1045</v>
      </c>
      <c r="D48" s="7">
        <f t="shared" si="0"/>
        <v>72</v>
      </c>
      <c r="E48" s="8">
        <v>8</v>
      </c>
      <c r="F48" s="7">
        <f t="shared" si="1"/>
        <v>0.8</v>
      </c>
      <c r="G48" s="7">
        <v>12</v>
      </c>
      <c r="H48" s="8">
        <f>G48*F48</f>
        <v>9.6000000000000014</v>
      </c>
      <c r="I48" s="8">
        <f t="shared" si="2"/>
        <v>691.2</v>
      </c>
      <c r="J48" s="8">
        <f t="shared" si="3"/>
        <v>25.574400000000001</v>
      </c>
      <c r="K48" s="7" t="s">
        <v>178</v>
      </c>
      <c r="L48" s="10">
        <v>5.75</v>
      </c>
      <c r="N48" s="10">
        <v>22.38</v>
      </c>
      <c r="O48" s="10">
        <v>26.64</v>
      </c>
      <c r="P48" s="10">
        <f t="shared" si="4"/>
        <v>49.019999999999996</v>
      </c>
      <c r="Y48" s="4" t="s">
        <v>260</v>
      </c>
      <c r="Z48" s="6" t="s">
        <v>67</v>
      </c>
    </row>
    <row r="49" spans="1:26" x14ac:dyDescent="0.25">
      <c r="A49" s="33" t="s">
        <v>209</v>
      </c>
      <c r="D49" s="7">
        <v>78</v>
      </c>
      <c r="F49" s="7">
        <v>2</v>
      </c>
      <c r="G49" s="7">
        <v>4</v>
      </c>
      <c r="H49" s="8">
        <f>G49*F49</f>
        <v>8</v>
      </c>
      <c r="I49" s="8">
        <f t="shared" si="2"/>
        <v>624</v>
      </c>
      <c r="J49" s="8">
        <f t="shared" si="3"/>
        <v>23.087999999999997</v>
      </c>
      <c r="K49" s="7" t="s">
        <v>178</v>
      </c>
      <c r="L49" s="10">
        <v>23.09</v>
      </c>
      <c r="P49" s="10">
        <f t="shared" si="4"/>
        <v>0</v>
      </c>
      <c r="Z49" s="4" t="s">
        <v>263</v>
      </c>
    </row>
    <row r="50" spans="1:26" x14ac:dyDescent="0.25">
      <c r="A50" s="33" t="s">
        <v>70</v>
      </c>
      <c r="B50" s="5">
        <v>1045</v>
      </c>
      <c r="C50" s="5">
        <v>1156</v>
      </c>
      <c r="D50" s="7">
        <f t="shared" si="0"/>
        <v>111</v>
      </c>
      <c r="E50" s="8">
        <v>19</v>
      </c>
      <c r="F50" s="7">
        <f t="shared" si="1"/>
        <v>1.9000000000000001</v>
      </c>
      <c r="G50" s="7">
        <v>10</v>
      </c>
      <c r="H50" s="8">
        <v>19</v>
      </c>
      <c r="I50" s="8">
        <f t="shared" si="2"/>
        <v>2109</v>
      </c>
      <c r="J50" s="8">
        <f t="shared" si="3"/>
        <v>78.033000000000001</v>
      </c>
      <c r="K50" s="7" t="s">
        <v>179</v>
      </c>
      <c r="P50" s="10">
        <f t="shared" si="4"/>
        <v>0</v>
      </c>
      <c r="R50" s="10">
        <v>78.03</v>
      </c>
      <c r="Z50" s="6" t="s">
        <v>62</v>
      </c>
    </row>
    <row r="51" spans="1:26" x14ac:dyDescent="0.25">
      <c r="A51" s="33" t="s">
        <v>210</v>
      </c>
      <c r="D51" s="7">
        <v>38</v>
      </c>
      <c r="F51" s="7">
        <v>2</v>
      </c>
      <c r="G51" s="7">
        <v>3.7</v>
      </c>
      <c r="H51" s="8">
        <f>G51*F51</f>
        <v>7.4</v>
      </c>
      <c r="I51" s="8">
        <f>D51*H51</f>
        <v>281.2</v>
      </c>
      <c r="J51" s="8">
        <f>I51*0.037</f>
        <v>10.404399999999999</v>
      </c>
      <c r="K51" s="7" t="s">
        <v>178</v>
      </c>
      <c r="L51" s="10">
        <v>10.4</v>
      </c>
      <c r="P51" s="10">
        <f t="shared" si="4"/>
        <v>0</v>
      </c>
    </row>
    <row r="52" spans="1:26" x14ac:dyDescent="0.25">
      <c r="A52" s="33" t="s">
        <v>68</v>
      </c>
      <c r="B52" s="5">
        <v>1156</v>
      </c>
      <c r="C52" s="5">
        <v>1165</v>
      </c>
      <c r="D52" s="7">
        <f t="shared" si="0"/>
        <v>9</v>
      </c>
      <c r="F52" s="7">
        <f t="shared" si="1"/>
        <v>0</v>
      </c>
      <c r="I52" s="8">
        <f t="shared" si="2"/>
        <v>0</v>
      </c>
      <c r="J52" s="8">
        <f t="shared" si="3"/>
        <v>0</v>
      </c>
      <c r="P52" s="10">
        <f t="shared" si="4"/>
        <v>0</v>
      </c>
      <c r="Z52" s="6" t="s">
        <v>75</v>
      </c>
    </row>
    <row r="53" spans="1:26" ht="30" x14ac:dyDescent="0.25">
      <c r="A53" s="33" t="s">
        <v>69</v>
      </c>
      <c r="B53" s="5">
        <v>1165</v>
      </c>
      <c r="C53" s="5">
        <v>1451</v>
      </c>
      <c r="D53" s="7">
        <f t="shared" si="0"/>
        <v>286</v>
      </c>
      <c r="F53" s="7">
        <f t="shared" si="1"/>
        <v>0</v>
      </c>
      <c r="I53" s="8">
        <f t="shared" si="2"/>
        <v>0</v>
      </c>
      <c r="J53" s="8">
        <f t="shared" si="3"/>
        <v>0</v>
      </c>
      <c r="P53" s="10">
        <f t="shared" si="4"/>
        <v>0</v>
      </c>
      <c r="Z53" s="6" t="s">
        <v>76</v>
      </c>
    </row>
    <row r="54" spans="1:26" x14ac:dyDescent="0.25">
      <c r="A54" s="33" t="s">
        <v>71</v>
      </c>
      <c r="B54" s="5">
        <v>1451</v>
      </c>
      <c r="C54" s="5">
        <v>1634</v>
      </c>
      <c r="D54" s="7">
        <f t="shared" si="0"/>
        <v>183</v>
      </c>
      <c r="E54" s="8">
        <v>19.5</v>
      </c>
      <c r="F54" s="7">
        <f t="shared" si="1"/>
        <v>1.9500000000000002</v>
      </c>
      <c r="G54" s="7">
        <v>10</v>
      </c>
      <c r="H54" s="8">
        <v>19.5</v>
      </c>
      <c r="I54" s="8">
        <f t="shared" si="2"/>
        <v>3568.5</v>
      </c>
      <c r="J54" s="8">
        <f t="shared" si="3"/>
        <v>132.03449999999998</v>
      </c>
      <c r="K54" s="7" t="s">
        <v>179</v>
      </c>
      <c r="P54" s="10">
        <f t="shared" si="4"/>
        <v>0</v>
      </c>
      <c r="R54" s="10">
        <v>132.03</v>
      </c>
      <c r="Z54" s="6" t="s">
        <v>72</v>
      </c>
    </row>
    <row r="55" spans="1:26" x14ac:dyDescent="0.25">
      <c r="A55" s="33" t="s">
        <v>208</v>
      </c>
      <c r="D55" s="7">
        <v>150</v>
      </c>
      <c r="F55" s="7">
        <v>2</v>
      </c>
      <c r="G55" s="7">
        <v>5</v>
      </c>
      <c r="H55" s="8">
        <f>G55*F55</f>
        <v>10</v>
      </c>
      <c r="I55" s="8">
        <f>D55*H55</f>
        <v>1500</v>
      </c>
      <c r="J55" s="8">
        <f>I55*0.037</f>
        <v>55.5</v>
      </c>
      <c r="K55" s="7" t="s">
        <v>178</v>
      </c>
      <c r="L55" s="10">
        <v>55.5</v>
      </c>
      <c r="P55" s="10">
        <f t="shared" si="4"/>
        <v>0</v>
      </c>
      <c r="Z55" s="4" t="s">
        <v>263</v>
      </c>
    </row>
    <row r="56" spans="1:26" x14ac:dyDescent="0.25">
      <c r="A56" s="33" t="s">
        <v>73</v>
      </c>
      <c r="B56" s="5">
        <v>1634</v>
      </c>
      <c r="C56" s="5">
        <v>1645</v>
      </c>
      <c r="D56" s="7">
        <f t="shared" si="0"/>
        <v>11</v>
      </c>
      <c r="E56" s="8">
        <v>4.0999999999999996</v>
      </c>
      <c r="F56" s="7">
        <f t="shared" si="1"/>
        <v>0.41</v>
      </c>
      <c r="G56" s="7">
        <v>12</v>
      </c>
      <c r="H56" s="8">
        <v>4.92</v>
      </c>
      <c r="I56" s="8">
        <f t="shared" si="2"/>
        <v>54.12</v>
      </c>
      <c r="J56" s="8">
        <f t="shared" si="3"/>
        <v>2.00244</v>
      </c>
      <c r="K56" s="7" t="s">
        <v>178</v>
      </c>
      <c r="L56" s="10">
        <v>2</v>
      </c>
      <c r="P56" s="10">
        <f t="shared" si="4"/>
        <v>0</v>
      </c>
      <c r="Z56" s="6" t="s">
        <v>74</v>
      </c>
    </row>
    <row r="57" spans="1:26" x14ac:dyDescent="0.25">
      <c r="A57" s="33" t="s">
        <v>211</v>
      </c>
      <c r="B57" s="5">
        <v>1645</v>
      </c>
      <c r="C57" s="5">
        <v>1778</v>
      </c>
      <c r="D57" s="7">
        <v>30</v>
      </c>
      <c r="E57" s="8">
        <v>12.4</v>
      </c>
      <c r="F57" s="7">
        <f t="shared" si="1"/>
        <v>1.2400000000000002</v>
      </c>
      <c r="G57" s="7">
        <v>12</v>
      </c>
      <c r="H57" s="8">
        <f>G57*F57</f>
        <v>14.880000000000003</v>
      </c>
      <c r="I57" s="8">
        <f t="shared" si="2"/>
        <v>446.40000000000009</v>
      </c>
      <c r="J57" s="8">
        <f t="shared" si="3"/>
        <v>16.516800000000003</v>
      </c>
      <c r="K57" s="7" t="s">
        <v>179</v>
      </c>
      <c r="P57" s="10">
        <f t="shared" si="4"/>
        <v>0</v>
      </c>
      <c r="R57" s="10">
        <v>16.52</v>
      </c>
      <c r="Z57" s="6" t="s">
        <v>20</v>
      </c>
    </row>
    <row r="58" spans="1:26" x14ac:dyDescent="0.25">
      <c r="A58" s="33" t="s">
        <v>212</v>
      </c>
      <c r="B58" s="5">
        <v>1645</v>
      </c>
      <c r="C58" s="5">
        <v>1778</v>
      </c>
      <c r="D58" s="7">
        <v>54</v>
      </c>
      <c r="E58" s="8">
        <v>4.5</v>
      </c>
      <c r="F58" s="7">
        <f t="shared" ref="F58" si="17">E58*0.1</f>
        <v>0.45</v>
      </c>
      <c r="G58" s="7">
        <v>12</v>
      </c>
      <c r="H58" s="8">
        <f>G58*F58</f>
        <v>5.4</v>
      </c>
      <c r="I58" s="8">
        <f t="shared" ref="I58:I59" si="18">D58*H58</f>
        <v>291.60000000000002</v>
      </c>
      <c r="J58" s="8">
        <f t="shared" ref="J58:J59" si="19">I58*0.037</f>
        <v>10.789200000000001</v>
      </c>
      <c r="K58" s="7" t="s">
        <v>178</v>
      </c>
      <c r="L58" s="10">
        <v>12</v>
      </c>
      <c r="N58" s="10">
        <v>8.39</v>
      </c>
      <c r="O58" s="10">
        <v>19.98</v>
      </c>
      <c r="P58" s="10">
        <f t="shared" si="4"/>
        <v>28.37</v>
      </c>
      <c r="Y58" s="4" t="s">
        <v>258</v>
      </c>
      <c r="Z58" s="6" t="s">
        <v>20</v>
      </c>
    </row>
    <row r="59" spans="1:26" x14ac:dyDescent="0.25">
      <c r="A59" s="33" t="s">
        <v>230</v>
      </c>
      <c r="D59" s="7">
        <v>18</v>
      </c>
      <c r="F59" s="7">
        <v>2</v>
      </c>
      <c r="G59" s="7">
        <v>5</v>
      </c>
      <c r="H59" s="8">
        <f>G59*F59</f>
        <v>10</v>
      </c>
      <c r="I59" s="8">
        <f t="shared" si="18"/>
        <v>180</v>
      </c>
      <c r="J59" s="8">
        <f t="shared" si="19"/>
        <v>6.6599999999999993</v>
      </c>
      <c r="K59" s="7" t="s">
        <v>178</v>
      </c>
      <c r="L59" s="10">
        <v>6.66</v>
      </c>
      <c r="P59" s="10">
        <f t="shared" si="4"/>
        <v>0</v>
      </c>
      <c r="Z59" s="4" t="s">
        <v>263</v>
      </c>
    </row>
    <row r="60" spans="1:26" x14ac:dyDescent="0.25">
      <c r="A60" s="33" t="s">
        <v>232</v>
      </c>
      <c r="D60" s="7">
        <v>84</v>
      </c>
      <c r="F60" s="7">
        <v>2</v>
      </c>
      <c r="G60" s="7">
        <v>5</v>
      </c>
      <c r="H60" s="8">
        <f>G60*F60</f>
        <v>10</v>
      </c>
      <c r="I60" s="8">
        <f t="shared" ref="I60:I61" si="20">D60*H60</f>
        <v>840</v>
      </c>
      <c r="J60" s="8">
        <f t="shared" ref="J60:J61" si="21">I60*0.037</f>
        <v>31.08</v>
      </c>
      <c r="K60" s="7" t="s">
        <v>178</v>
      </c>
      <c r="L60" s="10">
        <v>31.08</v>
      </c>
      <c r="P60" s="10">
        <f t="shared" si="4"/>
        <v>0</v>
      </c>
      <c r="Z60" s="4" t="s">
        <v>263</v>
      </c>
    </row>
    <row r="61" spans="1:26" x14ac:dyDescent="0.25">
      <c r="A61" s="33" t="s">
        <v>231</v>
      </c>
      <c r="D61" s="7">
        <v>20</v>
      </c>
      <c r="F61" s="7">
        <v>3</v>
      </c>
      <c r="G61" s="7">
        <v>10</v>
      </c>
      <c r="H61" s="8">
        <f>G61*F61</f>
        <v>30</v>
      </c>
      <c r="I61" s="8">
        <f t="shared" si="20"/>
        <v>600</v>
      </c>
      <c r="J61" s="8">
        <f t="shared" si="21"/>
        <v>22.2</v>
      </c>
      <c r="K61" s="7" t="s">
        <v>179</v>
      </c>
      <c r="P61" s="10">
        <f t="shared" si="4"/>
        <v>0</v>
      </c>
      <c r="R61" s="10">
        <v>22.2</v>
      </c>
      <c r="Z61" s="4" t="s">
        <v>264</v>
      </c>
    </row>
    <row r="62" spans="1:26" x14ac:dyDescent="0.25">
      <c r="A62" s="33" t="s">
        <v>77</v>
      </c>
      <c r="B62" s="5">
        <v>1778</v>
      </c>
      <c r="C62" s="5">
        <v>1860</v>
      </c>
      <c r="D62" s="7">
        <f t="shared" si="0"/>
        <v>82</v>
      </c>
      <c r="E62" s="8">
        <v>26</v>
      </c>
      <c r="F62" s="7">
        <f t="shared" si="1"/>
        <v>2.6</v>
      </c>
      <c r="G62" s="7">
        <v>10</v>
      </c>
      <c r="H62" s="8">
        <v>26</v>
      </c>
      <c r="I62" s="8">
        <f t="shared" si="2"/>
        <v>2132</v>
      </c>
      <c r="J62" s="8">
        <f t="shared" si="3"/>
        <v>78.884</v>
      </c>
      <c r="K62" s="7" t="s">
        <v>179</v>
      </c>
      <c r="P62" s="10">
        <f t="shared" si="4"/>
        <v>0</v>
      </c>
      <c r="R62" s="10">
        <v>78.88</v>
      </c>
      <c r="Z62" s="6" t="s">
        <v>78</v>
      </c>
    </row>
    <row r="63" spans="1:26" x14ac:dyDescent="0.25">
      <c r="A63" s="33" t="s">
        <v>79</v>
      </c>
      <c r="B63" s="5">
        <v>1778</v>
      </c>
      <c r="C63" s="5">
        <v>1860</v>
      </c>
      <c r="D63" s="7">
        <v>32</v>
      </c>
      <c r="F63" s="7">
        <v>4</v>
      </c>
      <c r="G63" s="7">
        <v>8</v>
      </c>
      <c r="H63" s="8">
        <f>G63*F63</f>
        <v>32</v>
      </c>
      <c r="I63" s="8">
        <f t="shared" si="2"/>
        <v>1024</v>
      </c>
      <c r="J63" s="8">
        <f t="shared" si="3"/>
        <v>37.887999999999998</v>
      </c>
      <c r="K63" s="7" t="s">
        <v>178</v>
      </c>
      <c r="L63" s="10">
        <v>7</v>
      </c>
      <c r="P63" s="10">
        <f t="shared" si="4"/>
        <v>0</v>
      </c>
      <c r="S63" s="10">
        <v>18.95</v>
      </c>
      <c r="U63" s="10">
        <v>18.95</v>
      </c>
      <c r="Y63" s="4" t="s">
        <v>187</v>
      </c>
      <c r="Z63" s="6" t="s">
        <v>80</v>
      </c>
    </row>
    <row r="64" spans="1:26" x14ac:dyDescent="0.25">
      <c r="A64" s="33" t="s">
        <v>233</v>
      </c>
      <c r="D64" s="7">
        <v>65</v>
      </c>
      <c r="F64" s="7">
        <v>3</v>
      </c>
      <c r="G64" s="7">
        <v>8</v>
      </c>
      <c r="H64" s="8">
        <f>G64*F64</f>
        <v>24</v>
      </c>
      <c r="I64" s="8">
        <f t="shared" si="2"/>
        <v>1560</v>
      </c>
      <c r="J64" s="8">
        <f t="shared" si="3"/>
        <v>57.72</v>
      </c>
      <c r="K64" s="7" t="s">
        <v>178</v>
      </c>
      <c r="L64" s="10">
        <v>57.72</v>
      </c>
      <c r="P64" s="10">
        <f t="shared" si="4"/>
        <v>0</v>
      </c>
      <c r="Y64" s="4" t="s">
        <v>234</v>
      </c>
      <c r="Z64" s="4" t="s">
        <v>263</v>
      </c>
    </row>
    <row r="65" spans="1:26" x14ac:dyDescent="0.25">
      <c r="A65" s="33" t="s">
        <v>81</v>
      </c>
      <c r="B65" s="5">
        <v>1860</v>
      </c>
      <c r="C65" s="5">
        <v>1864</v>
      </c>
      <c r="D65" s="7">
        <f t="shared" si="0"/>
        <v>4</v>
      </c>
      <c r="E65" s="8">
        <v>4.1399999999999997</v>
      </c>
      <c r="F65" s="7">
        <f t="shared" si="1"/>
        <v>0.41399999999999998</v>
      </c>
      <c r="G65" s="7">
        <v>12</v>
      </c>
      <c r="H65" s="8">
        <v>4.97</v>
      </c>
      <c r="I65" s="8">
        <f t="shared" si="2"/>
        <v>19.88</v>
      </c>
      <c r="J65" s="8">
        <f t="shared" si="3"/>
        <v>0.73555999999999988</v>
      </c>
      <c r="K65" s="7" t="s">
        <v>178</v>
      </c>
      <c r="L65" s="10">
        <v>0.74</v>
      </c>
      <c r="O65" s="10">
        <v>0.89</v>
      </c>
      <c r="P65" s="10">
        <f t="shared" si="4"/>
        <v>0.89</v>
      </c>
      <c r="Z65" s="6" t="s">
        <v>74</v>
      </c>
    </row>
    <row r="66" spans="1:26" x14ac:dyDescent="0.25">
      <c r="A66" s="33" t="s">
        <v>82</v>
      </c>
      <c r="B66" s="5">
        <v>1864</v>
      </c>
      <c r="C66" s="5">
        <v>1918</v>
      </c>
      <c r="D66" s="7">
        <f t="shared" si="0"/>
        <v>54</v>
      </c>
      <c r="E66" s="8">
        <v>4.8</v>
      </c>
      <c r="F66" s="7">
        <f t="shared" si="1"/>
        <v>0.48</v>
      </c>
      <c r="G66" s="7">
        <v>12</v>
      </c>
      <c r="H66" s="8">
        <f>G66*F66</f>
        <v>5.76</v>
      </c>
      <c r="I66" s="8">
        <f t="shared" si="2"/>
        <v>311.03999999999996</v>
      </c>
      <c r="J66" s="8">
        <f t="shared" si="3"/>
        <v>11.508479999999999</v>
      </c>
      <c r="K66" s="7" t="s">
        <v>178</v>
      </c>
      <c r="L66" s="10">
        <v>9.44</v>
      </c>
      <c r="N66" s="10">
        <v>9.11</v>
      </c>
      <c r="O66" s="10">
        <v>19.98</v>
      </c>
      <c r="P66" s="10">
        <f t="shared" si="4"/>
        <v>29.09</v>
      </c>
      <c r="Y66" s="4" t="s">
        <v>259</v>
      </c>
      <c r="Z66" s="6" t="s">
        <v>83</v>
      </c>
    </row>
    <row r="67" spans="1:26" x14ac:dyDescent="0.25">
      <c r="A67" s="33" t="s">
        <v>84</v>
      </c>
      <c r="B67" s="5">
        <v>1918</v>
      </c>
      <c r="C67" s="5">
        <v>1956</v>
      </c>
      <c r="D67" s="7">
        <f t="shared" si="0"/>
        <v>38</v>
      </c>
      <c r="F67" s="7">
        <v>3</v>
      </c>
      <c r="G67" s="7">
        <v>4</v>
      </c>
      <c r="H67" s="8">
        <f>G67*F67</f>
        <v>12</v>
      </c>
      <c r="I67" s="8">
        <f t="shared" si="2"/>
        <v>456</v>
      </c>
      <c r="J67" s="8">
        <f t="shared" si="3"/>
        <v>16.872</v>
      </c>
      <c r="K67" s="7" t="s">
        <v>178</v>
      </c>
      <c r="L67" s="10">
        <v>1.2</v>
      </c>
      <c r="P67" s="10">
        <f t="shared" si="4"/>
        <v>0</v>
      </c>
      <c r="S67" s="10">
        <v>16.87</v>
      </c>
      <c r="Y67" s="4" t="s">
        <v>189</v>
      </c>
      <c r="Z67" s="6" t="s">
        <v>85</v>
      </c>
    </row>
    <row r="68" spans="1:26" x14ac:dyDescent="0.25">
      <c r="A68" s="33" t="s">
        <v>86</v>
      </c>
      <c r="B68" s="5">
        <v>1918</v>
      </c>
      <c r="C68" s="5">
        <v>1956</v>
      </c>
      <c r="D68" s="7">
        <f t="shared" si="0"/>
        <v>38</v>
      </c>
      <c r="E68" s="8">
        <v>9.31</v>
      </c>
      <c r="F68" s="7">
        <f t="shared" si="1"/>
        <v>0.93100000000000005</v>
      </c>
      <c r="G68" s="7">
        <v>10</v>
      </c>
      <c r="H68" s="8">
        <v>9.31</v>
      </c>
      <c r="I68" s="8">
        <f t="shared" si="2"/>
        <v>353.78000000000003</v>
      </c>
      <c r="J68" s="8">
        <f t="shared" si="3"/>
        <v>13.08986</v>
      </c>
      <c r="K68" s="7" t="s">
        <v>179</v>
      </c>
      <c r="P68" s="10">
        <f t="shared" ref="P68:P126" si="22">N68+O68</f>
        <v>0</v>
      </c>
      <c r="R68" s="10">
        <v>13.09</v>
      </c>
      <c r="Z68" s="6" t="s">
        <v>62</v>
      </c>
    </row>
    <row r="69" spans="1:26" x14ac:dyDescent="0.25">
      <c r="A69" s="33" t="s">
        <v>87</v>
      </c>
      <c r="B69" s="5">
        <v>1956</v>
      </c>
      <c r="C69" s="5">
        <v>1967</v>
      </c>
      <c r="D69" s="7">
        <f t="shared" si="0"/>
        <v>11</v>
      </c>
      <c r="E69" s="8">
        <v>2.6</v>
      </c>
      <c r="F69" s="7">
        <f t="shared" si="1"/>
        <v>0.26</v>
      </c>
      <c r="G69" s="7">
        <v>12</v>
      </c>
      <c r="H69" s="8">
        <v>3.12</v>
      </c>
      <c r="I69" s="8">
        <f t="shared" si="2"/>
        <v>34.32</v>
      </c>
      <c r="J69" s="8">
        <f t="shared" si="3"/>
        <v>1.2698399999999999</v>
      </c>
      <c r="K69" s="7" t="s">
        <v>178</v>
      </c>
      <c r="L69" s="10">
        <v>1.27</v>
      </c>
      <c r="O69" s="10">
        <v>2.44</v>
      </c>
      <c r="P69" s="10">
        <f t="shared" si="22"/>
        <v>2.44</v>
      </c>
      <c r="Z69" s="6" t="s">
        <v>88</v>
      </c>
    </row>
    <row r="70" spans="1:26" x14ac:dyDescent="0.25">
      <c r="A70" s="33" t="s">
        <v>213</v>
      </c>
      <c r="B70" s="5">
        <v>1967</v>
      </c>
      <c r="C70" s="5">
        <v>2040</v>
      </c>
      <c r="D70" s="7">
        <v>23</v>
      </c>
      <c r="E70" s="8">
        <v>2.6</v>
      </c>
      <c r="F70" s="7">
        <f t="shared" si="1"/>
        <v>0.26</v>
      </c>
      <c r="G70" s="7">
        <v>12</v>
      </c>
      <c r="H70" s="8">
        <v>1.85</v>
      </c>
      <c r="I70" s="8">
        <f t="shared" si="2"/>
        <v>42.550000000000004</v>
      </c>
      <c r="J70" s="8">
        <f t="shared" si="3"/>
        <v>1.5743500000000001</v>
      </c>
      <c r="K70" s="7" t="s">
        <v>178</v>
      </c>
      <c r="L70" s="10">
        <v>11.17</v>
      </c>
      <c r="O70" s="10">
        <v>8.51</v>
      </c>
      <c r="P70" s="10">
        <f t="shared" si="22"/>
        <v>8.51</v>
      </c>
      <c r="Y70" s="4" t="s">
        <v>258</v>
      </c>
      <c r="Z70" s="6" t="s">
        <v>89</v>
      </c>
    </row>
    <row r="71" spans="1:26" x14ac:dyDescent="0.25">
      <c r="A71" s="33" t="s">
        <v>214</v>
      </c>
      <c r="B71" s="5">
        <v>1967</v>
      </c>
      <c r="C71" s="5">
        <v>2040</v>
      </c>
      <c r="D71" s="7">
        <v>50</v>
      </c>
      <c r="E71" s="8">
        <v>8</v>
      </c>
      <c r="F71" s="7">
        <f t="shared" ref="F71" si="23">E71*0.1</f>
        <v>0.8</v>
      </c>
      <c r="G71" s="7">
        <v>12</v>
      </c>
      <c r="H71" s="8">
        <v>1.85</v>
      </c>
      <c r="I71" s="8">
        <f t="shared" ref="I71" si="24">D71*H71</f>
        <v>92.5</v>
      </c>
      <c r="J71" s="8">
        <f t="shared" ref="J71" si="25">I71*0.037</f>
        <v>3.4224999999999999</v>
      </c>
      <c r="K71" s="7" t="s">
        <v>179</v>
      </c>
      <c r="P71" s="10">
        <f t="shared" si="22"/>
        <v>0</v>
      </c>
      <c r="R71" s="10">
        <v>3.42</v>
      </c>
      <c r="Z71" s="6" t="s">
        <v>89</v>
      </c>
    </row>
    <row r="72" spans="1:26" x14ac:dyDescent="0.25">
      <c r="A72" s="33" t="s">
        <v>90</v>
      </c>
      <c r="B72" s="5">
        <v>2040</v>
      </c>
      <c r="C72" s="5">
        <v>2091</v>
      </c>
      <c r="D72" s="7">
        <f t="shared" si="0"/>
        <v>51</v>
      </c>
      <c r="E72" s="8">
        <v>22</v>
      </c>
      <c r="F72" s="7">
        <f t="shared" si="1"/>
        <v>2.2000000000000002</v>
      </c>
      <c r="G72" s="7">
        <v>10</v>
      </c>
      <c r="H72" s="8">
        <f>G72*F72</f>
        <v>22</v>
      </c>
      <c r="I72" s="8">
        <f t="shared" si="2"/>
        <v>1122</v>
      </c>
      <c r="J72" s="8">
        <f t="shared" si="3"/>
        <v>41.513999999999996</v>
      </c>
      <c r="K72" s="7" t="s">
        <v>179</v>
      </c>
      <c r="P72" s="10">
        <f t="shared" si="22"/>
        <v>0</v>
      </c>
      <c r="R72" s="10">
        <v>32.46</v>
      </c>
      <c r="T72" s="5">
        <v>9.0500000000000007</v>
      </c>
      <c r="Z72" s="6" t="s">
        <v>91</v>
      </c>
    </row>
    <row r="73" spans="1:26" x14ac:dyDescent="0.25">
      <c r="A73" s="33" t="s">
        <v>92</v>
      </c>
      <c r="B73" s="5">
        <v>2040</v>
      </c>
      <c r="C73" s="5">
        <v>2091</v>
      </c>
      <c r="D73" s="7">
        <f>C73-B73</f>
        <v>51</v>
      </c>
      <c r="F73" s="7">
        <v>3</v>
      </c>
      <c r="G73" s="7">
        <v>4</v>
      </c>
      <c r="H73" s="8">
        <f>G73*F73</f>
        <v>12</v>
      </c>
      <c r="I73" s="8">
        <f>D73*H73</f>
        <v>612</v>
      </c>
      <c r="J73" s="8">
        <f>I73*0.037</f>
        <v>22.643999999999998</v>
      </c>
      <c r="K73" s="7" t="s">
        <v>178</v>
      </c>
      <c r="L73" s="10">
        <v>2.1</v>
      </c>
      <c r="P73" s="10">
        <f t="shared" si="22"/>
        <v>0</v>
      </c>
      <c r="S73" s="10">
        <v>22.64</v>
      </c>
      <c r="Y73" s="4" t="s">
        <v>235</v>
      </c>
      <c r="Z73" s="6" t="s">
        <v>93</v>
      </c>
    </row>
    <row r="74" spans="1:26" x14ac:dyDescent="0.25">
      <c r="A74" s="33" t="s">
        <v>94</v>
      </c>
      <c r="B74" s="5">
        <v>2091</v>
      </c>
      <c r="C74" s="5">
        <v>2095</v>
      </c>
      <c r="D74" s="7">
        <f t="shared" si="0"/>
        <v>4</v>
      </c>
      <c r="E74" s="8">
        <v>14.6</v>
      </c>
      <c r="F74" s="7">
        <f t="shared" si="1"/>
        <v>1.46</v>
      </c>
      <c r="G74" s="7">
        <v>12</v>
      </c>
      <c r="H74" s="8">
        <v>17.52</v>
      </c>
      <c r="I74" s="8">
        <f t="shared" si="2"/>
        <v>70.08</v>
      </c>
      <c r="J74" s="8">
        <f t="shared" si="3"/>
        <v>2.5929599999999997</v>
      </c>
      <c r="K74" s="7" t="s">
        <v>179</v>
      </c>
      <c r="P74" s="10">
        <f t="shared" si="22"/>
        <v>0</v>
      </c>
      <c r="R74" s="10">
        <v>2.59</v>
      </c>
      <c r="Z74" s="6" t="s">
        <v>88</v>
      </c>
    </row>
    <row r="75" spans="1:26" x14ac:dyDescent="0.25">
      <c r="A75" s="33" t="s">
        <v>95</v>
      </c>
      <c r="B75" s="5">
        <v>2095</v>
      </c>
      <c r="C75" s="5">
        <v>2151</v>
      </c>
      <c r="D75" s="7">
        <f t="shared" si="0"/>
        <v>56</v>
      </c>
      <c r="E75" s="8">
        <v>11.5</v>
      </c>
      <c r="F75" s="7">
        <f t="shared" si="1"/>
        <v>1.1500000000000001</v>
      </c>
      <c r="G75" s="7">
        <v>12</v>
      </c>
      <c r="H75" s="8">
        <v>13.8</v>
      </c>
      <c r="I75" s="8">
        <f t="shared" si="2"/>
        <v>772.80000000000007</v>
      </c>
      <c r="J75" s="8">
        <f t="shared" si="3"/>
        <v>28.593600000000002</v>
      </c>
      <c r="K75" s="7" t="s">
        <v>179</v>
      </c>
      <c r="L75" s="10">
        <v>6.05</v>
      </c>
      <c r="P75" s="10">
        <f t="shared" si="22"/>
        <v>0</v>
      </c>
      <c r="R75" s="10">
        <v>28.59</v>
      </c>
      <c r="Y75" s="4" t="s">
        <v>257</v>
      </c>
      <c r="Z75" s="6" t="s">
        <v>96</v>
      </c>
    </row>
    <row r="76" spans="1:26" x14ac:dyDescent="0.25">
      <c r="A76" s="33" t="s">
        <v>250</v>
      </c>
      <c r="D76" s="7">
        <v>18</v>
      </c>
      <c r="F76" s="7">
        <v>2</v>
      </c>
      <c r="G76" s="7">
        <v>9</v>
      </c>
      <c r="H76" s="8">
        <f t="shared" ref="H76:H77" si="26">G76*F76</f>
        <v>18</v>
      </c>
      <c r="I76" s="8">
        <f t="shared" ref="I76:I77" si="27">D76*H76</f>
        <v>324</v>
      </c>
      <c r="J76" s="8">
        <f t="shared" ref="J76:J77" si="28">I76*0.037</f>
        <v>11.988</v>
      </c>
      <c r="K76" s="7" t="s">
        <v>179</v>
      </c>
      <c r="P76" s="10">
        <f t="shared" ref="P76:P77" si="29">N76+O76</f>
        <v>0</v>
      </c>
      <c r="R76" s="10">
        <v>11.99</v>
      </c>
      <c r="Z76" s="4" t="s">
        <v>264</v>
      </c>
    </row>
    <row r="77" spans="1:26" x14ac:dyDescent="0.25">
      <c r="A77" s="33" t="s">
        <v>251</v>
      </c>
      <c r="D77" s="7">
        <v>18</v>
      </c>
      <c r="F77" s="7">
        <v>2</v>
      </c>
      <c r="G77" s="7">
        <v>12</v>
      </c>
      <c r="H77" s="8">
        <f t="shared" si="26"/>
        <v>24</v>
      </c>
      <c r="I77" s="8">
        <f t="shared" si="27"/>
        <v>432</v>
      </c>
      <c r="J77" s="8">
        <f t="shared" si="28"/>
        <v>15.984</v>
      </c>
      <c r="K77" s="7" t="s">
        <v>179</v>
      </c>
      <c r="P77" s="10">
        <f t="shared" si="29"/>
        <v>0</v>
      </c>
      <c r="R77" s="10">
        <v>15.98</v>
      </c>
      <c r="Z77" s="4" t="s">
        <v>264</v>
      </c>
    </row>
    <row r="78" spans="1:26" x14ac:dyDescent="0.25">
      <c r="A78" s="33" t="s">
        <v>245</v>
      </c>
      <c r="D78" s="7">
        <v>30</v>
      </c>
      <c r="F78" s="7">
        <v>4</v>
      </c>
      <c r="G78" s="7">
        <v>12</v>
      </c>
      <c r="H78" s="8">
        <f t="shared" ref="H78:H79" si="30">G78*F78</f>
        <v>48</v>
      </c>
      <c r="I78" s="8">
        <f t="shared" si="2"/>
        <v>1440</v>
      </c>
      <c r="J78" s="8">
        <f t="shared" si="3"/>
        <v>53.279999999999994</v>
      </c>
      <c r="K78" s="7" t="s">
        <v>179</v>
      </c>
      <c r="P78" s="10">
        <f t="shared" si="22"/>
        <v>0</v>
      </c>
      <c r="R78" s="10">
        <v>53.28</v>
      </c>
      <c r="Z78" s="4" t="s">
        <v>264</v>
      </c>
    </row>
    <row r="79" spans="1:26" x14ac:dyDescent="0.25">
      <c r="A79" s="33" t="s">
        <v>246</v>
      </c>
      <c r="D79" s="7">
        <v>30</v>
      </c>
      <c r="F79" s="7">
        <v>4</v>
      </c>
      <c r="G79" s="7">
        <v>12</v>
      </c>
      <c r="H79" s="8">
        <f t="shared" si="30"/>
        <v>48</v>
      </c>
      <c r="I79" s="8">
        <f t="shared" si="2"/>
        <v>1440</v>
      </c>
      <c r="J79" s="8">
        <f t="shared" si="3"/>
        <v>53.279999999999994</v>
      </c>
      <c r="K79" s="7" t="s">
        <v>179</v>
      </c>
      <c r="P79" s="10">
        <f t="shared" si="22"/>
        <v>0</v>
      </c>
      <c r="R79" s="10">
        <v>53.28</v>
      </c>
      <c r="Z79" s="4" t="s">
        <v>264</v>
      </c>
    </row>
    <row r="80" spans="1:26" x14ac:dyDescent="0.25">
      <c r="A80" s="33" t="s">
        <v>236</v>
      </c>
      <c r="D80" s="7">
        <v>57</v>
      </c>
      <c r="F80" s="7">
        <v>2</v>
      </c>
      <c r="G80" s="7">
        <v>8</v>
      </c>
      <c r="H80" s="8">
        <f>G80*F80</f>
        <v>16</v>
      </c>
      <c r="I80" s="8">
        <f t="shared" si="2"/>
        <v>912</v>
      </c>
      <c r="J80" s="8">
        <f t="shared" si="3"/>
        <v>33.744</v>
      </c>
      <c r="K80" s="7" t="s">
        <v>178</v>
      </c>
      <c r="L80" s="10">
        <v>33.74</v>
      </c>
      <c r="P80" s="10">
        <f t="shared" si="22"/>
        <v>0</v>
      </c>
      <c r="Z80" s="4" t="s">
        <v>263</v>
      </c>
    </row>
    <row r="81" spans="1:26" x14ac:dyDescent="0.25">
      <c r="A81" s="33" t="s">
        <v>237</v>
      </c>
      <c r="D81" s="7">
        <v>21</v>
      </c>
      <c r="F81" s="7">
        <v>2</v>
      </c>
      <c r="G81" s="7">
        <v>8</v>
      </c>
      <c r="H81" s="8">
        <f t="shared" ref="H81:H84" si="31">G81*F81</f>
        <v>16</v>
      </c>
      <c r="I81" s="8">
        <f t="shared" si="2"/>
        <v>336</v>
      </c>
      <c r="J81" s="8">
        <f t="shared" si="3"/>
        <v>12.431999999999999</v>
      </c>
      <c r="K81" s="7" t="s">
        <v>178</v>
      </c>
      <c r="L81" s="10">
        <v>12.43</v>
      </c>
      <c r="P81" s="10">
        <f t="shared" si="22"/>
        <v>0</v>
      </c>
      <c r="Z81" s="4" t="s">
        <v>263</v>
      </c>
    </row>
    <row r="82" spans="1:26" x14ac:dyDescent="0.25">
      <c r="A82" s="33" t="s">
        <v>238</v>
      </c>
      <c r="D82" s="7">
        <v>48</v>
      </c>
      <c r="F82" s="7">
        <v>2</v>
      </c>
      <c r="G82" s="7">
        <v>8</v>
      </c>
      <c r="H82" s="8">
        <f t="shared" si="31"/>
        <v>16</v>
      </c>
      <c r="I82" s="8">
        <f t="shared" si="2"/>
        <v>768</v>
      </c>
      <c r="J82" s="8">
        <f t="shared" si="3"/>
        <v>28.415999999999997</v>
      </c>
      <c r="K82" s="7" t="s">
        <v>178</v>
      </c>
      <c r="L82" s="10">
        <v>28.42</v>
      </c>
      <c r="P82" s="10">
        <f t="shared" si="22"/>
        <v>0</v>
      </c>
      <c r="Z82" s="4" t="s">
        <v>263</v>
      </c>
    </row>
    <row r="83" spans="1:26" x14ac:dyDescent="0.25">
      <c r="A83" s="33" t="s">
        <v>97</v>
      </c>
      <c r="B83" s="5">
        <v>2151</v>
      </c>
      <c r="C83" s="5">
        <v>2196</v>
      </c>
      <c r="D83" s="7">
        <f t="shared" si="0"/>
        <v>45</v>
      </c>
      <c r="E83" s="8">
        <v>12</v>
      </c>
      <c r="F83" s="7">
        <f t="shared" si="1"/>
        <v>1.2000000000000002</v>
      </c>
      <c r="G83" s="7">
        <v>10</v>
      </c>
      <c r="H83" s="8">
        <f t="shared" si="31"/>
        <v>12.000000000000002</v>
      </c>
      <c r="I83" s="8">
        <f t="shared" si="2"/>
        <v>540.00000000000011</v>
      </c>
      <c r="J83" s="8">
        <f t="shared" si="3"/>
        <v>19.980000000000004</v>
      </c>
      <c r="K83" s="7" t="s">
        <v>179</v>
      </c>
      <c r="P83" s="10">
        <f t="shared" si="22"/>
        <v>0</v>
      </c>
      <c r="R83" s="10">
        <v>19.98</v>
      </c>
      <c r="Z83" s="6" t="s">
        <v>62</v>
      </c>
    </row>
    <row r="84" spans="1:26" x14ac:dyDescent="0.25">
      <c r="A84" s="33" t="s">
        <v>98</v>
      </c>
      <c r="B84" s="5">
        <v>2151</v>
      </c>
      <c r="C84" s="5">
        <v>2196</v>
      </c>
      <c r="D84" s="7">
        <v>24</v>
      </c>
      <c r="F84" s="7">
        <v>3</v>
      </c>
      <c r="G84" s="7">
        <v>4</v>
      </c>
      <c r="H84" s="8">
        <f t="shared" si="31"/>
        <v>12</v>
      </c>
      <c r="I84" s="8">
        <f t="shared" si="2"/>
        <v>288</v>
      </c>
      <c r="J84" s="8">
        <f t="shared" si="3"/>
        <v>10.655999999999999</v>
      </c>
      <c r="K84" s="7" t="s">
        <v>178</v>
      </c>
      <c r="L84" s="10">
        <v>1.8</v>
      </c>
      <c r="P84" s="10">
        <f t="shared" si="22"/>
        <v>0</v>
      </c>
      <c r="S84" s="10">
        <v>10.66</v>
      </c>
      <c r="Y84" s="4" t="s">
        <v>190</v>
      </c>
      <c r="Z84" s="6" t="s">
        <v>99</v>
      </c>
    </row>
    <row r="85" spans="1:26" x14ac:dyDescent="0.25">
      <c r="A85" s="33" t="s">
        <v>100</v>
      </c>
      <c r="B85" s="5">
        <v>2196</v>
      </c>
      <c r="C85" s="5">
        <v>2202</v>
      </c>
      <c r="D85" s="7">
        <f t="shared" si="0"/>
        <v>6</v>
      </c>
      <c r="E85" s="8">
        <v>1.39</v>
      </c>
      <c r="F85" s="7">
        <f t="shared" si="1"/>
        <v>0.13899999999999998</v>
      </c>
      <c r="G85" s="7">
        <v>12</v>
      </c>
      <c r="H85" s="8">
        <v>1.67</v>
      </c>
      <c r="I85" s="8">
        <f t="shared" si="2"/>
        <v>10.02</v>
      </c>
      <c r="J85" s="8">
        <f t="shared" si="3"/>
        <v>0.37073999999999996</v>
      </c>
      <c r="K85" s="7" t="s">
        <v>178</v>
      </c>
      <c r="L85" s="10">
        <v>0.37</v>
      </c>
      <c r="O85" s="10">
        <v>1.33</v>
      </c>
      <c r="P85" s="10">
        <f t="shared" si="22"/>
        <v>1.33</v>
      </c>
      <c r="Z85" s="6" t="s">
        <v>88</v>
      </c>
    </row>
    <row r="86" spans="1:26" x14ac:dyDescent="0.25">
      <c r="A86" s="33" t="s">
        <v>101</v>
      </c>
      <c r="B86" s="5">
        <v>2202</v>
      </c>
      <c r="C86" s="5">
        <v>2259</v>
      </c>
      <c r="D86" s="7">
        <f t="shared" si="0"/>
        <v>57</v>
      </c>
      <c r="E86" s="8">
        <v>1.2</v>
      </c>
      <c r="F86" s="7">
        <f t="shared" ref="F86:F125" si="32">E86*0.1</f>
        <v>0.12</v>
      </c>
      <c r="G86" s="7">
        <v>12</v>
      </c>
      <c r="H86" s="8">
        <f>G86*F86</f>
        <v>1.44</v>
      </c>
      <c r="I86" s="8">
        <f t="shared" si="2"/>
        <v>82.08</v>
      </c>
      <c r="J86" s="8">
        <f t="shared" si="3"/>
        <v>3.0369599999999997</v>
      </c>
      <c r="K86" s="7" t="s">
        <v>178</v>
      </c>
      <c r="L86" s="10">
        <v>5.28</v>
      </c>
      <c r="N86" s="10">
        <v>4.13</v>
      </c>
      <c r="O86" s="10">
        <v>26.36</v>
      </c>
      <c r="P86" s="10">
        <f t="shared" si="22"/>
        <v>30.49</v>
      </c>
      <c r="Y86" s="4" t="s">
        <v>256</v>
      </c>
      <c r="Z86" s="6" t="s">
        <v>117</v>
      </c>
    </row>
    <row r="87" spans="1:26" x14ac:dyDescent="0.25">
      <c r="A87" s="33" t="s">
        <v>102</v>
      </c>
      <c r="D87" s="7">
        <v>8</v>
      </c>
      <c r="F87" s="7">
        <v>3</v>
      </c>
      <c r="G87" s="7">
        <v>6</v>
      </c>
      <c r="H87" s="8">
        <f>G87*F87</f>
        <v>18</v>
      </c>
      <c r="I87" s="8">
        <f t="shared" ref="I87:I125" si="33">D87*H87</f>
        <v>144</v>
      </c>
      <c r="J87" s="8">
        <f t="shared" ref="J87:J125" si="34">I87*0.037</f>
        <v>5.3279999999999994</v>
      </c>
      <c r="K87" s="7" t="s">
        <v>178</v>
      </c>
      <c r="L87" s="10">
        <v>0.6</v>
      </c>
      <c r="P87" s="10">
        <f t="shared" si="22"/>
        <v>0</v>
      </c>
      <c r="S87" s="10">
        <v>5.33</v>
      </c>
      <c r="Y87" s="4" t="s">
        <v>239</v>
      </c>
      <c r="Z87" s="6" t="s">
        <v>33</v>
      </c>
    </row>
    <row r="88" spans="1:26" x14ac:dyDescent="0.25">
      <c r="A88" s="33" t="s">
        <v>103</v>
      </c>
      <c r="B88" s="5">
        <v>2259</v>
      </c>
      <c r="C88" s="5">
        <v>2342</v>
      </c>
      <c r="D88" s="7">
        <f t="shared" ref="D88:D125" si="35">C88-B88</f>
        <v>83</v>
      </c>
      <c r="E88" s="8">
        <v>22</v>
      </c>
      <c r="F88" s="7">
        <f t="shared" si="32"/>
        <v>2.2000000000000002</v>
      </c>
      <c r="G88" s="7">
        <v>10</v>
      </c>
      <c r="H88" s="8">
        <f>G88*F88</f>
        <v>22</v>
      </c>
      <c r="I88" s="8">
        <f t="shared" si="33"/>
        <v>1826</v>
      </c>
      <c r="J88" s="8">
        <f t="shared" si="34"/>
        <v>67.561999999999998</v>
      </c>
      <c r="K88" s="7" t="s">
        <v>179</v>
      </c>
      <c r="L88" s="10">
        <v>2</v>
      </c>
      <c r="P88" s="10">
        <f t="shared" si="22"/>
        <v>0</v>
      </c>
      <c r="R88" s="10">
        <v>67.56</v>
      </c>
      <c r="Y88" s="4" t="s">
        <v>182</v>
      </c>
      <c r="Z88" s="6" t="s">
        <v>104</v>
      </c>
    </row>
    <row r="89" spans="1:26" x14ac:dyDescent="0.25">
      <c r="A89" s="33" t="s">
        <v>111</v>
      </c>
      <c r="D89" s="7">
        <v>8</v>
      </c>
      <c r="F89" s="7">
        <v>3</v>
      </c>
      <c r="G89" s="7">
        <v>6</v>
      </c>
      <c r="H89" s="8">
        <f>G89*F89</f>
        <v>18</v>
      </c>
      <c r="I89" s="8">
        <f t="shared" si="33"/>
        <v>144</v>
      </c>
      <c r="J89" s="8">
        <f t="shared" si="34"/>
        <v>5.3279999999999994</v>
      </c>
      <c r="K89" s="7" t="s">
        <v>178</v>
      </c>
      <c r="L89" s="10">
        <v>1</v>
      </c>
      <c r="P89" s="10">
        <f t="shared" si="22"/>
        <v>0</v>
      </c>
      <c r="S89" s="10">
        <v>5.33</v>
      </c>
      <c r="Y89" s="4" t="s">
        <v>182</v>
      </c>
      <c r="Z89" s="6" t="s">
        <v>33</v>
      </c>
    </row>
    <row r="90" spans="1:26" ht="30" x14ac:dyDescent="0.25">
      <c r="A90" s="33" t="s">
        <v>108</v>
      </c>
      <c r="D90" s="7">
        <v>175</v>
      </c>
      <c r="F90" s="7">
        <v>2.5</v>
      </c>
      <c r="G90" s="7">
        <v>3</v>
      </c>
      <c r="H90" s="8">
        <f>G90*F90</f>
        <v>7.5</v>
      </c>
      <c r="I90" s="8">
        <f t="shared" si="33"/>
        <v>1312.5</v>
      </c>
      <c r="J90" s="8">
        <f t="shared" si="34"/>
        <v>48.5625</v>
      </c>
      <c r="K90" s="7" t="s">
        <v>179</v>
      </c>
      <c r="P90" s="10">
        <f t="shared" si="22"/>
        <v>0</v>
      </c>
      <c r="R90" s="10">
        <v>48.56</v>
      </c>
      <c r="Z90" s="6" t="s">
        <v>109</v>
      </c>
    </row>
    <row r="91" spans="1:26" x14ac:dyDescent="0.25">
      <c r="A91" s="33" t="s">
        <v>105</v>
      </c>
      <c r="B91" s="5">
        <v>2342</v>
      </c>
      <c r="C91" s="5">
        <v>2352</v>
      </c>
      <c r="D91" s="7">
        <f t="shared" si="35"/>
        <v>10</v>
      </c>
      <c r="E91" s="8">
        <v>4.8</v>
      </c>
      <c r="F91" s="7">
        <f t="shared" si="32"/>
        <v>0.48</v>
      </c>
      <c r="G91" s="7">
        <v>12</v>
      </c>
      <c r="H91" s="8">
        <v>5.76</v>
      </c>
      <c r="I91" s="8">
        <f t="shared" si="33"/>
        <v>57.599999999999994</v>
      </c>
      <c r="J91" s="8">
        <f t="shared" si="34"/>
        <v>2.1311999999999998</v>
      </c>
      <c r="K91" s="7" t="s">
        <v>178</v>
      </c>
      <c r="L91" s="10">
        <v>2.13</v>
      </c>
      <c r="O91" s="10">
        <v>2.78</v>
      </c>
      <c r="P91" s="10">
        <f t="shared" si="22"/>
        <v>2.78</v>
      </c>
      <c r="Z91" s="6" t="s">
        <v>88</v>
      </c>
    </row>
    <row r="92" spans="1:26" x14ac:dyDescent="0.25">
      <c r="A92" s="33" t="s">
        <v>216</v>
      </c>
      <c r="B92" s="5">
        <v>2352</v>
      </c>
      <c r="C92" s="5">
        <v>2379</v>
      </c>
      <c r="D92" s="7">
        <f>C92-B92</f>
        <v>27</v>
      </c>
      <c r="E92" s="8">
        <v>6.6</v>
      </c>
      <c r="F92" s="7">
        <f t="shared" si="32"/>
        <v>0.66</v>
      </c>
      <c r="G92" s="7">
        <v>12</v>
      </c>
      <c r="H92" s="8">
        <f>G92*F92</f>
        <v>7.92</v>
      </c>
      <c r="I92" s="8">
        <f t="shared" si="33"/>
        <v>213.84</v>
      </c>
      <c r="J92" s="8">
        <f t="shared" si="34"/>
        <v>7.9120799999999996</v>
      </c>
      <c r="K92" s="7" t="s">
        <v>178</v>
      </c>
      <c r="L92" s="10">
        <v>1.2</v>
      </c>
      <c r="N92" s="10">
        <v>6.71</v>
      </c>
      <c r="O92" s="10">
        <v>12.49</v>
      </c>
      <c r="P92" s="10">
        <f t="shared" si="22"/>
        <v>19.2</v>
      </c>
      <c r="Z92" s="6" t="s">
        <v>116</v>
      </c>
    </row>
    <row r="93" spans="1:26" x14ac:dyDescent="0.25">
      <c r="A93" s="33" t="s">
        <v>215</v>
      </c>
      <c r="B93" s="5">
        <v>2379</v>
      </c>
      <c r="C93" s="5">
        <v>2401</v>
      </c>
      <c r="D93" s="7">
        <f>C93-B93</f>
        <v>22</v>
      </c>
      <c r="E93" s="8">
        <v>9.6</v>
      </c>
      <c r="F93" s="7">
        <f t="shared" ref="F93" si="36">E93*0.1</f>
        <v>0.96</v>
      </c>
      <c r="G93" s="7">
        <v>12</v>
      </c>
      <c r="H93" s="8">
        <f>G93*F93</f>
        <v>11.52</v>
      </c>
      <c r="I93" s="8">
        <f t="shared" ref="I93" si="37">D93*H93</f>
        <v>253.44</v>
      </c>
      <c r="J93" s="8">
        <f t="shared" ref="J93" si="38">I93*0.037</f>
        <v>9.3772799999999989</v>
      </c>
      <c r="K93" s="7" t="s">
        <v>179</v>
      </c>
      <c r="P93" s="10">
        <f t="shared" si="22"/>
        <v>0</v>
      </c>
      <c r="R93" s="10">
        <v>9.3800000000000008</v>
      </c>
      <c r="Z93" s="6" t="s">
        <v>116</v>
      </c>
    </row>
    <row r="94" spans="1:26" ht="30" x14ac:dyDescent="0.25">
      <c r="A94" s="33" t="s">
        <v>106</v>
      </c>
      <c r="D94" s="7">
        <v>30</v>
      </c>
      <c r="F94" s="7">
        <v>2.5</v>
      </c>
      <c r="G94" s="7">
        <v>3</v>
      </c>
      <c r="H94" s="8">
        <f>G94*F94</f>
        <v>7.5</v>
      </c>
      <c r="I94" s="8">
        <f t="shared" si="33"/>
        <v>225</v>
      </c>
      <c r="J94" s="8">
        <f t="shared" si="34"/>
        <v>8.3249999999999993</v>
      </c>
      <c r="K94" s="7" t="s">
        <v>179</v>
      </c>
      <c r="P94" s="10">
        <f t="shared" si="22"/>
        <v>0</v>
      </c>
      <c r="R94" s="10">
        <v>8.33</v>
      </c>
      <c r="Z94" s="6" t="s">
        <v>107</v>
      </c>
    </row>
    <row r="95" spans="1:26" x14ac:dyDescent="0.25">
      <c r="A95" s="33" t="s">
        <v>110</v>
      </c>
      <c r="B95" s="5">
        <v>2401</v>
      </c>
      <c r="C95" s="5">
        <v>2502</v>
      </c>
      <c r="D95" s="7">
        <f t="shared" si="35"/>
        <v>101</v>
      </c>
      <c r="E95" s="8">
        <v>16.8</v>
      </c>
      <c r="F95" s="7">
        <f t="shared" si="32"/>
        <v>1.6800000000000002</v>
      </c>
      <c r="G95" s="7">
        <v>10</v>
      </c>
      <c r="H95" s="8">
        <f>G95*F95</f>
        <v>16.8</v>
      </c>
      <c r="I95" s="8">
        <f t="shared" si="33"/>
        <v>1696.8000000000002</v>
      </c>
      <c r="J95" s="8">
        <f t="shared" si="34"/>
        <v>62.781600000000005</v>
      </c>
      <c r="K95" s="7" t="s">
        <v>179</v>
      </c>
      <c r="P95" s="10">
        <f t="shared" si="22"/>
        <v>0</v>
      </c>
      <c r="R95" s="10">
        <v>62.78</v>
      </c>
      <c r="Y95" s="4" t="s">
        <v>182</v>
      </c>
      <c r="Z95" s="6" t="s">
        <v>104</v>
      </c>
    </row>
    <row r="96" spans="1:26" x14ac:dyDescent="0.25">
      <c r="A96" s="33" t="s">
        <v>112</v>
      </c>
      <c r="D96" s="7">
        <v>8</v>
      </c>
      <c r="F96" s="7">
        <v>3</v>
      </c>
      <c r="G96" s="7">
        <v>6</v>
      </c>
      <c r="H96" s="8">
        <f>G96*F96</f>
        <v>18</v>
      </c>
      <c r="I96" s="8">
        <f t="shared" si="33"/>
        <v>144</v>
      </c>
      <c r="J96" s="8">
        <f t="shared" si="34"/>
        <v>5.3279999999999994</v>
      </c>
      <c r="K96" s="7" t="s">
        <v>178</v>
      </c>
      <c r="L96" s="10">
        <v>1</v>
      </c>
      <c r="P96" s="10">
        <f t="shared" si="22"/>
        <v>0</v>
      </c>
      <c r="R96" s="10">
        <v>1</v>
      </c>
      <c r="Y96" s="4" t="s">
        <v>182</v>
      </c>
      <c r="Z96" s="6" t="s">
        <v>33</v>
      </c>
    </row>
    <row r="97" spans="1:26" x14ac:dyDescent="0.25">
      <c r="A97" s="33" t="s">
        <v>113</v>
      </c>
      <c r="B97" s="5">
        <v>2502</v>
      </c>
      <c r="C97" s="5">
        <v>2526</v>
      </c>
      <c r="D97" s="7">
        <f t="shared" si="35"/>
        <v>24</v>
      </c>
      <c r="E97" s="8">
        <v>2.5</v>
      </c>
      <c r="F97" s="7">
        <f t="shared" si="32"/>
        <v>0.25</v>
      </c>
      <c r="G97" s="7">
        <v>12</v>
      </c>
      <c r="H97" s="8">
        <v>3</v>
      </c>
      <c r="I97" s="8">
        <f t="shared" si="33"/>
        <v>72</v>
      </c>
      <c r="J97" s="8">
        <f t="shared" si="34"/>
        <v>2.6639999999999997</v>
      </c>
      <c r="K97" s="7" t="s">
        <v>178</v>
      </c>
      <c r="L97" s="10">
        <v>2.66</v>
      </c>
      <c r="O97" s="10">
        <v>6.66</v>
      </c>
      <c r="P97" s="10">
        <f t="shared" si="22"/>
        <v>6.66</v>
      </c>
      <c r="Z97" s="6" t="s">
        <v>114</v>
      </c>
    </row>
    <row r="98" spans="1:26" x14ac:dyDescent="0.25">
      <c r="A98" s="33" t="s">
        <v>218</v>
      </c>
      <c r="B98" s="5">
        <v>2502</v>
      </c>
      <c r="C98" s="5">
        <v>2634</v>
      </c>
      <c r="D98" s="7">
        <f t="shared" si="35"/>
        <v>132</v>
      </c>
      <c r="E98" s="8">
        <v>5.96</v>
      </c>
      <c r="F98" s="7">
        <f t="shared" si="32"/>
        <v>0.59599999999999997</v>
      </c>
      <c r="G98" s="7">
        <v>12</v>
      </c>
      <c r="H98" s="8">
        <f>G98*F98</f>
        <v>7.1519999999999992</v>
      </c>
      <c r="I98" s="8">
        <f t="shared" si="33"/>
        <v>944.06399999999985</v>
      </c>
      <c r="J98" s="8">
        <f t="shared" si="34"/>
        <v>34.930367999999994</v>
      </c>
      <c r="K98" s="7" t="s">
        <v>178</v>
      </c>
      <c r="L98" s="10">
        <v>10.98</v>
      </c>
      <c r="N98" s="10">
        <v>29.07</v>
      </c>
      <c r="O98" s="10">
        <v>73.260000000000005</v>
      </c>
      <c r="P98" s="10">
        <f t="shared" si="22"/>
        <v>102.33000000000001</v>
      </c>
      <c r="Y98" s="4" t="s">
        <v>255</v>
      </c>
      <c r="Z98" s="6" t="s">
        <v>115</v>
      </c>
    </row>
    <row r="99" spans="1:26" x14ac:dyDescent="0.25">
      <c r="A99" s="33" t="s">
        <v>217</v>
      </c>
      <c r="B99" s="5">
        <v>2634</v>
      </c>
      <c r="C99" s="5">
        <v>2644</v>
      </c>
      <c r="D99" s="7">
        <f t="shared" ref="D99" si="39">C99-B99</f>
        <v>10</v>
      </c>
      <c r="E99" s="8">
        <v>3</v>
      </c>
      <c r="F99" s="7">
        <f t="shared" ref="F99" si="40">E99*0.1</f>
        <v>0.30000000000000004</v>
      </c>
      <c r="G99" s="7">
        <v>12</v>
      </c>
      <c r="H99" s="8">
        <f>G99*F99</f>
        <v>3.6000000000000005</v>
      </c>
      <c r="I99" s="8">
        <f t="shared" ref="I99" si="41">D99*H99</f>
        <v>36.000000000000007</v>
      </c>
      <c r="J99" s="8">
        <f t="shared" ref="J99" si="42">I99*0.037</f>
        <v>1.3320000000000003</v>
      </c>
      <c r="K99" s="7" t="s">
        <v>179</v>
      </c>
      <c r="P99" s="10">
        <f t="shared" si="22"/>
        <v>0</v>
      </c>
      <c r="R99" s="10">
        <v>1.33</v>
      </c>
      <c r="Z99" s="6" t="s">
        <v>115</v>
      </c>
    </row>
    <row r="100" spans="1:26" x14ac:dyDescent="0.25">
      <c r="A100" s="33" t="s">
        <v>118</v>
      </c>
      <c r="B100" s="5">
        <v>2644</v>
      </c>
      <c r="C100" s="5">
        <v>2735</v>
      </c>
      <c r="D100" s="7">
        <f t="shared" si="35"/>
        <v>91</v>
      </c>
      <c r="E100" s="8">
        <v>15</v>
      </c>
      <c r="F100" s="7">
        <f t="shared" si="32"/>
        <v>1.5</v>
      </c>
      <c r="G100" s="7">
        <v>10</v>
      </c>
      <c r="H100" s="8">
        <f t="shared" ref="H100:H101" si="43">G100*F100</f>
        <v>15</v>
      </c>
      <c r="I100" s="8">
        <f t="shared" si="33"/>
        <v>1365</v>
      </c>
      <c r="J100" s="8">
        <f t="shared" si="34"/>
        <v>50.504999999999995</v>
      </c>
      <c r="K100" s="7" t="s">
        <v>179</v>
      </c>
      <c r="P100" s="10">
        <f t="shared" si="22"/>
        <v>0</v>
      </c>
      <c r="R100" s="10">
        <v>50.51</v>
      </c>
      <c r="Z100" s="6" t="s">
        <v>119</v>
      </c>
    </row>
    <row r="101" spans="1:26" x14ac:dyDescent="0.25">
      <c r="A101" s="33" t="s">
        <v>120</v>
      </c>
      <c r="B101" s="5">
        <v>2644</v>
      </c>
      <c r="C101" s="5">
        <v>2735</v>
      </c>
      <c r="D101" s="7">
        <f t="shared" si="35"/>
        <v>91</v>
      </c>
      <c r="H101" s="8">
        <f t="shared" si="43"/>
        <v>0</v>
      </c>
      <c r="I101" s="8">
        <f t="shared" si="33"/>
        <v>0</v>
      </c>
      <c r="J101" s="8">
        <f t="shared" si="34"/>
        <v>0</v>
      </c>
      <c r="K101" s="7" t="s">
        <v>178</v>
      </c>
      <c r="L101" s="10">
        <v>6.5</v>
      </c>
      <c r="P101" s="10">
        <f t="shared" si="22"/>
        <v>0</v>
      </c>
      <c r="Y101" s="4" t="s">
        <v>205</v>
      </c>
      <c r="Z101" s="6" t="s">
        <v>80</v>
      </c>
    </row>
    <row r="102" spans="1:26" x14ac:dyDescent="0.25">
      <c r="A102" s="33" t="s">
        <v>248</v>
      </c>
      <c r="B102" s="5">
        <v>2644</v>
      </c>
      <c r="C102" s="5">
        <v>2735</v>
      </c>
      <c r="D102" s="7">
        <f t="shared" si="35"/>
        <v>91</v>
      </c>
      <c r="F102" s="7">
        <v>2</v>
      </c>
      <c r="G102" s="7">
        <v>8</v>
      </c>
      <c r="H102" s="8">
        <f t="shared" ref="H102:H106" si="44">G102*F102</f>
        <v>16</v>
      </c>
      <c r="I102" s="8">
        <f t="shared" si="33"/>
        <v>1456</v>
      </c>
      <c r="J102" s="8">
        <f t="shared" si="34"/>
        <v>53.872</v>
      </c>
      <c r="K102" s="7" t="s">
        <v>178</v>
      </c>
      <c r="L102" s="10">
        <v>53.87</v>
      </c>
      <c r="P102" s="10">
        <f t="shared" si="22"/>
        <v>0</v>
      </c>
      <c r="Y102" s="4" t="s">
        <v>240</v>
      </c>
      <c r="Z102" s="6" t="s">
        <v>33</v>
      </c>
    </row>
    <row r="103" spans="1:26" ht="30" x14ac:dyDescent="0.25">
      <c r="A103" s="33" t="s">
        <v>241</v>
      </c>
      <c r="D103" s="7">
        <v>8</v>
      </c>
      <c r="F103" s="7">
        <v>3</v>
      </c>
      <c r="G103" s="7">
        <v>8</v>
      </c>
      <c r="H103" s="8">
        <f t="shared" si="44"/>
        <v>24</v>
      </c>
      <c r="I103" s="8">
        <f t="shared" si="33"/>
        <v>192</v>
      </c>
      <c r="J103" s="8">
        <f t="shared" si="34"/>
        <v>7.1039999999999992</v>
      </c>
      <c r="K103" s="7" t="s">
        <v>178</v>
      </c>
      <c r="L103" s="10">
        <v>1</v>
      </c>
      <c r="P103" s="10">
        <f t="shared" si="22"/>
        <v>0</v>
      </c>
      <c r="S103" s="10">
        <v>7.1</v>
      </c>
      <c r="Y103" s="4" t="s">
        <v>182</v>
      </c>
      <c r="Z103" s="6" t="s">
        <v>123</v>
      </c>
    </row>
    <row r="104" spans="1:26" x14ac:dyDescent="0.25">
      <c r="A104" s="33" t="s">
        <v>124</v>
      </c>
      <c r="D104" s="7">
        <v>8</v>
      </c>
      <c r="F104" s="7">
        <v>3</v>
      </c>
      <c r="G104" s="7">
        <v>6</v>
      </c>
      <c r="H104" s="8">
        <f t="shared" si="44"/>
        <v>18</v>
      </c>
      <c r="I104" s="8">
        <f t="shared" si="33"/>
        <v>144</v>
      </c>
      <c r="J104" s="8">
        <f t="shared" si="34"/>
        <v>5.3279999999999994</v>
      </c>
      <c r="K104" s="7" t="s">
        <v>178</v>
      </c>
      <c r="L104" s="10">
        <v>1</v>
      </c>
      <c r="P104" s="10">
        <f t="shared" si="22"/>
        <v>0</v>
      </c>
      <c r="S104" s="10">
        <v>5.33</v>
      </c>
      <c r="Y104" s="4" t="s">
        <v>182</v>
      </c>
      <c r="Z104" s="6" t="s">
        <v>33</v>
      </c>
    </row>
    <row r="105" spans="1:26" ht="30" x14ac:dyDescent="0.25">
      <c r="A105" s="33" t="s">
        <v>122</v>
      </c>
      <c r="D105" s="7">
        <v>100</v>
      </c>
      <c r="F105" s="7">
        <v>2.5</v>
      </c>
      <c r="G105" s="7">
        <v>3</v>
      </c>
      <c r="H105" s="8">
        <f t="shared" si="44"/>
        <v>7.5</v>
      </c>
      <c r="I105" s="8">
        <f t="shared" si="33"/>
        <v>750</v>
      </c>
      <c r="J105" s="8">
        <f t="shared" si="34"/>
        <v>27.75</v>
      </c>
      <c r="K105" s="7" t="s">
        <v>179</v>
      </c>
      <c r="P105" s="10">
        <f t="shared" si="22"/>
        <v>0</v>
      </c>
      <c r="R105" s="10">
        <v>27.75</v>
      </c>
      <c r="Z105" s="6" t="s">
        <v>123</v>
      </c>
    </row>
    <row r="106" spans="1:26" x14ac:dyDescent="0.25">
      <c r="A106" s="33" t="s">
        <v>125</v>
      </c>
      <c r="D106" s="7">
        <v>8</v>
      </c>
      <c r="F106" s="7">
        <v>3</v>
      </c>
      <c r="G106" s="7">
        <v>6</v>
      </c>
      <c r="H106" s="8">
        <f t="shared" si="44"/>
        <v>18</v>
      </c>
      <c r="I106" s="8">
        <f t="shared" si="33"/>
        <v>144</v>
      </c>
      <c r="J106" s="8">
        <f t="shared" si="34"/>
        <v>5.3279999999999994</v>
      </c>
      <c r="K106" s="7" t="s">
        <v>178</v>
      </c>
      <c r="L106" s="10">
        <v>1</v>
      </c>
      <c r="P106" s="10">
        <f t="shared" si="22"/>
        <v>0</v>
      </c>
      <c r="S106" s="10">
        <v>5.33</v>
      </c>
      <c r="Y106" s="4" t="s">
        <v>182</v>
      </c>
      <c r="Z106" s="6" t="s">
        <v>33</v>
      </c>
    </row>
    <row r="107" spans="1:26" x14ac:dyDescent="0.25">
      <c r="A107" s="33" t="s">
        <v>126</v>
      </c>
      <c r="B107" s="5">
        <v>2735</v>
      </c>
      <c r="C107" s="5">
        <v>2740</v>
      </c>
      <c r="D107" s="7">
        <f t="shared" si="35"/>
        <v>5</v>
      </c>
      <c r="E107" s="8">
        <v>7.5</v>
      </c>
      <c r="F107" s="7">
        <f t="shared" si="32"/>
        <v>0.75</v>
      </c>
      <c r="G107" s="7">
        <v>12</v>
      </c>
      <c r="H107" s="8">
        <f>G107*F107</f>
        <v>9</v>
      </c>
      <c r="I107" s="8">
        <f t="shared" si="33"/>
        <v>45</v>
      </c>
      <c r="J107" s="8">
        <f t="shared" si="34"/>
        <v>1.6649999999999998</v>
      </c>
      <c r="K107" s="7" t="s">
        <v>178</v>
      </c>
      <c r="L107" s="10">
        <v>0.23</v>
      </c>
      <c r="N107" s="10">
        <v>1.44</v>
      </c>
      <c r="O107" s="10">
        <v>1.67</v>
      </c>
      <c r="P107" s="10">
        <f t="shared" si="22"/>
        <v>3.11</v>
      </c>
      <c r="Z107" s="6" t="s">
        <v>127</v>
      </c>
    </row>
    <row r="108" spans="1:26" x14ac:dyDescent="0.25">
      <c r="A108" s="33" t="s">
        <v>128</v>
      </c>
      <c r="B108" s="5">
        <v>2740</v>
      </c>
      <c r="C108" s="5">
        <v>2828</v>
      </c>
      <c r="D108" s="7">
        <f t="shared" si="35"/>
        <v>88</v>
      </c>
      <c r="E108" s="8">
        <v>10</v>
      </c>
      <c r="F108" s="7">
        <f t="shared" si="32"/>
        <v>1</v>
      </c>
      <c r="G108" s="7">
        <v>12</v>
      </c>
      <c r="H108" s="8">
        <f>G108*F108</f>
        <v>12</v>
      </c>
      <c r="I108" s="8">
        <f t="shared" si="33"/>
        <v>1056</v>
      </c>
      <c r="J108" s="8">
        <f t="shared" si="34"/>
        <v>39.071999999999996</v>
      </c>
      <c r="K108" s="7" t="s">
        <v>178</v>
      </c>
      <c r="L108" s="10">
        <v>16.03</v>
      </c>
      <c r="N108" s="10">
        <v>35.159999999999997</v>
      </c>
      <c r="O108" s="10">
        <v>17.760000000000002</v>
      </c>
      <c r="P108" s="10">
        <f t="shared" si="22"/>
        <v>52.92</v>
      </c>
      <c r="Y108" s="4" t="s">
        <v>254</v>
      </c>
      <c r="Z108" s="6" t="s">
        <v>115</v>
      </c>
    </row>
    <row r="109" spans="1:26" x14ac:dyDescent="0.25">
      <c r="A109" s="33" t="s">
        <v>129</v>
      </c>
      <c r="B109" s="5">
        <v>2828</v>
      </c>
      <c r="C109" s="5">
        <v>2876</v>
      </c>
      <c r="D109" s="7">
        <f t="shared" si="35"/>
        <v>48</v>
      </c>
      <c r="E109" s="8">
        <v>16</v>
      </c>
      <c r="F109" s="7">
        <f t="shared" si="32"/>
        <v>1.6</v>
      </c>
      <c r="G109" s="7">
        <v>10</v>
      </c>
      <c r="H109" s="8">
        <v>16</v>
      </c>
      <c r="I109" s="8">
        <f t="shared" si="33"/>
        <v>768</v>
      </c>
      <c r="J109" s="8">
        <f t="shared" si="34"/>
        <v>28.415999999999997</v>
      </c>
      <c r="K109" s="7" t="s">
        <v>179</v>
      </c>
      <c r="P109" s="10">
        <f t="shared" si="22"/>
        <v>0</v>
      </c>
      <c r="R109" s="10">
        <v>28.42</v>
      </c>
      <c r="Z109" s="6" t="s">
        <v>130</v>
      </c>
    </row>
    <row r="110" spans="1:26" x14ac:dyDescent="0.25">
      <c r="A110" s="33" t="s">
        <v>121</v>
      </c>
      <c r="B110" s="5">
        <v>2835</v>
      </c>
      <c r="C110" s="5">
        <v>2869</v>
      </c>
      <c r="D110" s="7">
        <f t="shared" si="35"/>
        <v>34</v>
      </c>
      <c r="F110" s="7">
        <v>3</v>
      </c>
      <c r="G110" s="7">
        <v>4</v>
      </c>
      <c r="H110" s="8">
        <v>16</v>
      </c>
      <c r="I110" s="8">
        <f t="shared" si="33"/>
        <v>544</v>
      </c>
      <c r="J110" s="8">
        <f t="shared" si="34"/>
        <v>20.128</v>
      </c>
      <c r="K110" s="7" t="s">
        <v>178</v>
      </c>
      <c r="L110" s="10">
        <v>1.2</v>
      </c>
      <c r="P110" s="10">
        <f t="shared" si="22"/>
        <v>0</v>
      </c>
      <c r="S110" s="10">
        <v>20.13</v>
      </c>
      <c r="Y110" s="4" t="s">
        <v>189</v>
      </c>
      <c r="Z110" s="6" t="s">
        <v>132</v>
      </c>
    </row>
    <row r="111" spans="1:26" x14ac:dyDescent="0.25">
      <c r="A111" s="33" t="s">
        <v>133</v>
      </c>
      <c r="D111" s="7">
        <v>8</v>
      </c>
      <c r="F111" s="7">
        <v>3</v>
      </c>
      <c r="G111" s="7">
        <v>6</v>
      </c>
      <c r="H111" s="8">
        <f t="shared" ref="H111" si="45">G111*F111</f>
        <v>18</v>
      </c>
      <c r="I111" s="8">
        <f t="shared" ref="I111" si="46">D111*H111</f>
        <v>144</v>
      </c>
      <c r="J111" s="8">
        <f t="shared" ref="J111" si="47">I111*0.037</f>
        <v>5.3279999999999994</v>
      </c>
      <c r="K111" s="7" t="s">
        <v>178</v>
      </c>
      <c r="L111" s="10">
        <v>1</v>
      </c>
      <c r="P111" s="10">
        <f t="shared" si="22"/>
        <v>0</v>
      </c>
      <c r="S111" s="10">
        <v>5.33</v>
      </c>
      <c r="Y111" s="4" t="s">
        <v>182</v>
      </c>
      <c r="Z111" s="6" t="s">
        <v>33</v>
      </c>
    </row>
    <row r="112" spans="1:26" x14ac:dyDescent="0.25">
      <c r="A112" s="33" t="s">
        <v>134</v>
      </c>
      <c r="B112" s="5">
        <v>2876</v>
      </c>
      <c r="C112" s="5">
        <v>2880</v>
      </c>
      <c r="D112" s="7">
        <f t="shared" si="35"/>
        <v>4</v>
      </c>
      <c r="E112" s="8">
        <v>2.4</v>
      </c>
      <c r="F112" s="7">
        <f t="shared" si="32"/>
        <v>0.24</v>
      </c>
      <c r="G112" s="7">
        <v>12</v>
      </c>
      <c r="H112" s="8">
        <f>G112*F112</f>
        <v>2.88</v>
      </c>
      <c r="I112" s="8">
        <f t="shared" si="33"/>
        <v>11.52</v>
      </c>
      <c r="J112" s="8">
        <f t="shared" si="34"/>
        <v>0.42623999999999995</v>
      </c>
      <c r="K112" s="7" t="s">
        <v>178</v>
      </c>
      <c r="L112" s="10">
        <v>0.25</v>
      </c>
      <c r="N112" s="10">
        <v>0.18</v>
      </c>
      <c r="O112" s="10">
        <v>1.33</v>
      </c>
      <c r="P112" s="10">
        <f t="shared" si="22"/>
        <v>1.51</v>
      </c>
      <c r="Z112" s="6" t="s">
        <v>88</v>
      </c>
    </row>
    <row r="113" spans="1:26" x14ac:dyDescent="0.25">
      <c r="A113" s="33" t="s">
        <v>136</v>
      </c>
      <c r="B113" s="5">
        <v>2880</v>
      </c>
      <c r="C113" s="5">
        <v>2920</v>
      </c>
      <c r="D113" s="7">
        <f t="shared" si="35"/>
        <v>40</v>
      </c>
      <c r="E113" s="8">
        <v>1.8</v>
      </c>
      <c r="F113" s="7">
        <f t="shared" si="32"/>
        <v>0.18000000000000002</v>
      </c>
      <c r="G113" s="7">
        <v>12</v>
      </c>
      <c r="H113" s="8">
        <f>G113*F113</f>
        <v>2.16</v>
      </c>
      <c r="I113" s="8">
        <f t="shared" si="33"/>
        <v>86.4</v>
      </c>
      <c r="J113" s="8">
        <f t="shared" si="34"/>
        <v>3.1968000000000001</v>
      </c>
      <c r="K113" s="7" t="s">
        <v>178</v>
      </c>
      <c r="L113" s="10">
        <v>4.33</v>
      </c>
      <c r="N113" s="10">
        <v>3.2</v>
      </c>
      <c r="P113" s="10">
        <f t="shared" si="22"/>
        <v>3.2</v>
      </c>
      <c r="Y113" s="4" t="s">
        <v>260</v>
      </c>
      <c r="Z113" s="6" t="s">
        <v>115</v>
      </c>
    </row>
    <row r="114" spans="1:26" ht="30" x14ac:dyDescent="0.25">
      <c r="A114" s="33" t="s">
        <v>137</v>
      </c>
      <c r="D114" s="7">
        <v>140</v>
      </c>
      <c r="F114" s="7">
        <v>2.5</v>
      </c>
      <c r="G114" s="7">
        <v>3</v>
      </c>
      <c r="H114" s="8">
        <f>G114*F114</f>
        <v>7.5</v>
      </c>
      <c r="I114" s="8">
        <f t="shared" si="33"/>
        <v>1050</v>
      </c>
      <c r="J114" s="8">
        <f t="shared" si="34"/>
        <v>38.85</v>
      </c>
      <c r="K114" s="7" t="s">
        <v>179</v>
      </c>
      <c r="P114" s="10">
        <f t="shared" si="22"/>
        <v>0</v>
      </c>
      <c r="R114" s="10">
        <v>38.85</v>
      </c>
      <c r="Z114" s="6" t="s">
        <v>123</v>
      </c>
    </row>
    <row r="115" spans="1:26" x14ac:dyDescent="0.25">
      <c r="A115" s="33" t="s">
        <v>138</v>
      </c>
      <c r="B115" s="5">
        <v>2920</v>
      </c>
      <c r="C115" s="5">
        <v>2981</v>
      </c>
      <c r="D115" s="7">
        <f t="shared" si="35"/>
        <v>61</v>
      </c>
      <c r="E115" s="8">
        <v>31</v>
      </c>
      <c r="F115" s="7">
        <f t="shared" si="32"/>
        <v>3.1</v>
      </c>
      <c r="G115" s="7">
        <v>10</v>
      </c>
      <c r="H115" s="8">
        <f>G115*F115</f>
        <v>31</v>
      </c>
      <c r="I115" s="8">
        <f t="shared" si="33"/>
        <v>1891</v>
      </c>
      <c r="J115" s="8">
        <f t="shared" si="34"/>
        <v>69.966999999999999</v>
      </c>
      <c r="K115" s="7" t="s">
        <v>179</v>
      </c>
      <c r="O115" s="10">
        <v>22.2</v>
      </c>
      <c r="P115" s="10">
        <f t="shared" si="22"/>
        <v>22.2</v>
      </c>
      <c r="R115" s="10">
        <v>69.97</v>
      </c>
      <c r="Z115" s="6" t="s">
        <v>139</v>
      </c>
    </row>
    <row r="116" spans="1:26" x14ac:dyDescent="0.25">
      <c r="A116" s="33" t="s">
        <v>140</v>
      </c>
      <c r="B116" s="5">
        <v>2920</v>
      </c>
      <c r="C116" s="5">
        <v>2981</v>
      </c>
      <c r="D116" s="7">
        <f t="shared" si="35"/>
        <v>61</v>
      </c>
      <c r="F116" s="7">
        <v>4</v>
      </c>
      <c r="G116" s="7">
        <v>8</v>
      </c>
      <c r="H116" s="8">
        <f>G116*F116</f>
        <v>32</v>
      </c>
      <c r="I116" s="8">
        <f t="shared" si="33"/>
        <v>1952</v>
      </c>
      <c r="J116" s="8">
        <f t="shared" si="34"/>
        <v>72.22399999999999</v>
      </c>
      <c r="K116" s="7" t="s">
        <v>178</v>
      </c>
      <c r="L116" s="10">
        <v>7.5</v>
      </c>
      <c r="P116" s="10">
        <f t="shared" si="22"/>
        <v>0</v>
      </c>
      <c r="S116" s="10">
        <v>36.11</v>
      </c>
      <c r="U116" s="10">
        <v>36.11</v>
      </c>
      <c r="Y116" s="4" t="s">
        <v>188</v>
      </c>
      <c r="Z116" s="6" t="s">
        <v>141</v>
      </c>
    </row>
    <row r="117" spans="1:26" x14ac:dyDescent="0.25">
      <c r="A117" s="33" t="s">
        <v>142</v>
      </c>
      <c r="D117" s="7">
        <v>8</v>
      </c>
      <c r="F117" s="7">
        <v>3</v>
      </c>
      <c r="G117" s="7">
        <v>6</v>
      </c>
      <c r="H117" s="8">
        <f t="shared" ref="H117" si="48">G117*F117</f>
        <v>18</v>
      </c>
      <c r="I117" s="8">
        <f t="shared" si="33"/>
        <v>144</v>
      </c>
      <c r="J117" s="8">
        <f t="shared" si="34"/>
        <v>5.3279999999999994</v>
      </c>
      <c r="K117" s="7" t="s">
        <v>178</v>
      </c>
      <c r="L117" s="10">
        <v>1</v>
      </c>
      <c r="P117" s="10">
        <f t="shared" si="22"/>
        <v>0</v>
      </c>
      <c r="S117" s="10">
        <v>5.33</v>
      </c>
      <c r="Y117" s="4" t="s">
        <v>182</v>
      </c>
      <c r="Z117" s="6" t="s">
        <v>33</v>
      </c>
    </row>
    <row r="118" spans="1:26" x14ac:dyDescent="0.25">
      <c r="A118" s="33" t="s">
        <v>143</v>
      </c>
      <c r="B118" s="5">
        <v>2981</v>
      </c>
      <c r="C118" s="5">
        <v>2986</v>
      </c>
      <c r="D118" s="7">
        <f t="shared" si="35"/>
        <v>5</v>
      </c>
      <c r="E118" s="8">
        <v>13.6</v>
      </c>
      <c r="F118" s="7">
        <f t="shared" si="32"/>
        <v>1.36</v>
      </c>
      <c r="G118" s="7">
        <v>12</v>
      </c>
      <c r="H118" s="8">
        <v>16.32</v>
      </c>
      <c r="I118" s="8">
        <f t="shared" si="33"/>
        <v>81.599999999999994</v>
      </c>
      <c r="J118" s="8">
        <f t="shared" si="34"/>
        <v>3.0191999999999997</v>
      </c>
      <c r="K118" s="7" t="s">
        <v>179</v>
      </c>
      <c r="P118" s="10">
        <f t="shared" si="22"/>
        <v>0</v>
      </c>
      <c r="R118" s="10">
        <v>3.02</v>
      </c>
      <c r="Z118" s="6" t="s">
        <v>135</v>
      </c>
    </row>
    <row r="119" spans="1:26" x14ac:dyDescent="0.25">
      <c r="A119" s="33" t="s">
        <v>144</v>
      </c>
      <c r="B119" s="5">
        <v>2986</v>
      </c>
      <c r="C119" s="5">
        <v>3006</v>
      </c>
      <c r="D119" s="7">
        <f t="shared" si="35"/>
        <v>20</v>
      </c>
      <c r="E119" s="8">
        <v>3.6</v>
      </c>
      <c r="F119" s="7">
        <f t="shared" si="32"/>
        <v>0.36000000000000004</v>
      </c>
      <c r="G119" s="7">
        <v>12</v>
      </c>
      <c r="H119" s="8">
        <f>G119*F119</f>
        <v>4.32</v>
      </c>
      <c r="I119" s="8">
        <f t="shared" si="33"/>
        <v>86.4</v>
      </c>
      <c r="J119" s="8">
        <f t="shared" si="34"/>
        <v>3.1968000000000001</v>
      </c>
      <c r="K119" s="7" t="s">
        <v>179</v>
      </c>
      <c r="L119" s="10">
        <v>2.56</v>
      </c>
      <c r="P119" s="10">
        <f t="shared" si="22"/>
        <v>0</v>
      </c>
      <c r="R119" s="10">
        <v>2.66</v>
      </c>
      <c r="Y119" s="4" t="s">
        <v>260</v>
      </c>
      <c r="Z119" s="6" t="s">
        <v>145</v>
      </c>
    </row>
    <row r="120" spans="1:26" x14ac:dyDescent="0.25">
      <c r="A120" s="33" t="s">
        <v>247</v>
      </c>
      <c r="D120" s="7">
        <v>30</v>
      </c>
      <c r="F120" s="7">
        <v>2</v>
      </c>
      <c r="G120" s="7">
        <v>8</v>
      </c>
      <c r="H120" s="8">
        <f>G120*F120</f>
        <v>16</v>
      </c>
      <c r="I120" s="8">
        <f t="shared" si="33"/>
        <v>480</v>
      </c>
      <c r="J120" s="8">
        <f t="shared" si="34"/>
        <v>17.759999999999998</v>
      </c>
      <c r="K120" s="7" t="s">
        <v>178</v>
      </c>
      <c r="L120" s="10">
        <v>17.760000000000002</v>
      </c>
      <c r="Z120" s="4" t="s">
        <v>263</v>
      </c>
    </row>
    <row r="121" spans="1:26" x14ac:dyDescent="0.25">
      <c r="A121" s="33" t="s">
        <v>147</v>
      </c>
      <c r="B121" s="5">
        <v>3006</v>
      </c>
      <c r="C121" s="5">
        <v>3066</v>
      </c>
      <c r="D121" s="7">
        <v>30</v>
      </c>
      <c r="E121" s="8">
        <v>27.8</v>
      </c>
      <c r="F121" s="7">
        <f t="shared" si="32"/>
        <v>2.7800000000000002</v>
      </c>
      <c r="G121" s="7">
        <v>10</v>
      </c>
      <c r="H121" s="8">
        <f>G121*F121</f>
        <v>27.800000000000004</v>
      </c>
      <c r="I121" s="8">
        <f t="shared" si="33"/>
        <v>834.00000000000011</v>
      </c>
      <c r="J121" s="8">
        <f t="shared" si="34"/>
        <v>30.858000000000004</v>
      </c>
      <c r="K121" s="7" t="s">
        <v>179</v>
      </c>
      <c r="P121" s="10">
        <f t="shared" si="22"/>
        <v>0</v>
      </c>
      <c r="R121" s="10">
        <v>30.86</v>
      </c>
      <c r="Z121" s="6" t="s">
        <v>146</v>
      </c>
    </row>
    <row r="122" spans="1:26" ht="30" x14ac:dyDescent="0.25">
      <c r="A122" s="33" t="s">
        <v>148</v>
      </c>
      <c r="B122" s="5">
        <v>3006</v>
      </c>
      <c r="C122" s="5">
        <v>3066</v>
      </c>
      <c r="D122" s="7">
        <f t="shared" si="35"/>
        <v>60</v>
      </c>
      <c r="F122" s="7">
        <v>4</v>
      </c>
      <c r="G122" s="7">
        <v>8</v>
      </c>
      <c r="H122" s="8">
        <f t="shared" ref="H122:H123" si="49">G122*F122</f>
        <v>32</v>
      </c>
      <c r="I122" s="8">
        <f t="shared" si="33"/>
        <v>1920</v>
      </c>
      <c r="J122" s="8">
        <f t="shared" si="34"/>
        <v>71.039999999999992</v>
      </c>
      <c r="K122" s="7" t="s">
        <v>178</v>
      </c>
      <c r="L122" s="10">
        <v>42.5</v>
      </c>
      <c r="P122" s="10">
        <f t="shared" si="22"/>
        <v>0</v>
      </c>
      <c r="U122" s="10">
        <v>35.5</v>
      </c>
      <c r="Y122" s="4" t="s">
        <v>187</v>
      </c>
      <c r="Z122" s="6" t="s">
        <v>149</v>
      </c>
    </row>
    <row r="123" spans="1:26" x14ac:dyDescent="0.25">
      <c r="A123" s="33" t="s">
        <v>131</v>
      </c>
      <c r="B123" s="5">
        <v>3006</v>
      </c>
      <c r="C123" s="5">
        <v>3066</v>
      </c>
      <c r="D123" s="7">
        <f t="shared" si="35"/>
        <v>60</v>
      </c>
      <c r="F123" s="7">
        <v>3</v>
      </c>
      <c r="G123" s="7">
        <v>8</v>
      </c>
      <c r="H123" s="8">
        <f t="shared" si="49"/>
        <v>24</v>
      </c>
      <c r="I123" s="8">
        <f t="shared" si="33"/>
        <v>1440</v>
      </c>
      <c r="J123" s="8">
        <f t="shared" si="34"/>
        <v>53.279999999999994</v>
      </c>
      <c r="K123" s="7" t="s">
        <v>178</v>
      </c>
      <c r="N123" s="10">
        <v>3.3</v>
      </c>
      <c r="P123" s="10">
        <f t="shared" si="22"/>
        <v>3.3</v>
      </c>
      <c r="U123" s="10">
        <v>53.28</v>
      </c>
      <c r="Y123" s="4" t="s">
        <v>249</v>
      </c>
      <c r="Z123" s="6" t="s">
        <v>150</v>
      </c>
    </row>
    <row r="124" spans="1:26" x14ac:dyDescent="0.25">
      <c r="A124" s="33" t="s">
        <v>151</v>
      </c>
      <c r="B124" s="5">
        <v>3066</v>
      </c>
      <c r="C124" s="5">
        <v>3073</v>
      </c>
      <c r="D124" s="7">
        <f t="shared" si="35"/>
        <v>7</v>
      </c>
      <c r="F124" s="7">
        <f t="shared" si="32"/>
        <v>0</v>
      </c>
      <c r="I124" s="8">
        <f t="shared" si="33"/>
        <v>0</v>
      </c>
      <c r="J124" s="8">
        <f t="shared" si="34"/>
        <v>0</v>
      </c>
      <c r="P124" s="10">
        <f t="shared" si="22"/>
        <v>0</v>
      </c>
      <c r="Z124" s="6" t="s">
        <v>152</v>
      </c>
    </row>
    <row r="125" spans="1:26" x14ac:dyDescent="0.25">
      <c r="A125" s="33" t="s">
        <v>153</v>
      </c>
      <c r="B125" s="5">
        <v>3073</v>
      </c>
      <c r="C125" s="5">
        <v>3084</v>
      </c>
      <c r="D125" s="7">
        <f t="shared" si="35"/>
        <v>11</v>
      </c>
      <c r="E125" s="8">
        <v>8</v>
      </c>
      <c r="F125" s="7">
        <f t="shared" si="32"/>
        <v>0.8</v>
      </c>
      <c r="G125" s="7">
        <v>10</v>
      </c>
      <c r="H125" s="8">
        <f>G125*F125</f>
        <v>8</v>
      </c>
      <c r="I125" s="8">
        <f t="shared" si="33"/>
        <v>88</v>
      </c>
      <c r="J125" s="8">
        <f t="shared" si="34"/>
        <v>3.2559999999999998</v>
      </c>
      <c r="K125" s="7" t="s">
        <v>178</v>
      </c>
      <c r="L125" s="10">
        <v>2.91</v>
      </c>
      <c r="N125" s="10">
        <v>2.85</v>
      </c>
      <c r="O125" s="10">
        <v>6.11</v>
      </c>
      <c r="P125" s="10">
        <f t="shared" si="22"/>
        <v>8.9600000000000009</v>
      </c>
      <c r="Y125" s="4" t="s">
        <v>260</v>
      </c>
      <c r="Z125" s="6" t="s">
        <v>154</v>
      </c>
    </row>
    <row r="126" spans="1:26" s="24" customFormat="1" ht="15.75" thickBot="1" x14ac:dyDescent="0.3">
      <c r="A126" s="34" t="s">
        <v>242</v>
      </c>
      <c r="B126" s="25"/>
      <c r="C126" s="25"/>
      <c r="D126" s="26">
        <v>45</v>
      </c>
      <c r="E126" s="27"/>
      <c r="F126" s="26">
        <v>4</v>
      </c>
      <c r="G126" s="26">
        <v>16</v>
      </c>
      <c r="H126" s="27">
        <f t="shared" ref="H126" si="50">G126*F126</f>
        <v>64</v>
      </c>
      <c r="I126" s="27">
        <f t="shared" ref="I126" si="51">D126*H126</f>
        <v>2880</v>
      </c>
      <c r="J126" s="27">
        <f t="shared" ref="J126" si="52">I126*0.037</f>
        <v>106.55999999999999</v>
      </c>
      <c r="K126" s="26" t="s">
        <v>178</v>
      </c>
      <c r="L126" s="19">
        <v>53.28</v>
      </c>
      <c r="M126" s="29"/>
      <c r="N126" s="19">
        <v>26.64</v>
      </c>
      <c r="O126" s="19">
        <v>26.64</v>
      </c>
      <c r="P126" s="19">
        <f t="shared" si="22"/>
        <v>53.28</v>
      </c>
      <c r="Q126" s="29"/>
      <c r="R126" s="19"/>
      <c r="S126" s="19"/>
      <c r="T126" s="29"/>
      <c r="U126" s="19"/>
      <c r="Y126" s="24" t="s">
        <v>243</v>
      </c>
      <c r="Z126" s="24" t="s">
        <v>262</v>
      </c>
    </row>
    <row r="127" spans="1:26" s="20" customFormat="1" ht="16.5" thickTop="1" thickBot="1" x14ac:dyDescent="0.3">
      <c r="A127" s="35" t="s">
        <v>252</v>
      </c>
      <c r="B127" s="21"/>
      <c r="C127" s="21"/>
      <c r="D127" s="22"/>
      <c r="E127" s="9"/>
      <c r="F127" s="22"/>
      <c r="G127" s="22"/>
      <c r="H127" s="9">
        <f>SUM(H3:H126)</f>
        <v>1791.7659999999998</v>
      </c>
      <c r="I127" s="23"/>
      <c r="J127" s="9">
        <f>SUM(J3:J126)</f>
        <v>3095.4025019999995</v>
      </c>
      <c r="K127" s="43">
        <f>SUM(J3:J126)</f>
        <v>3095.4025019999995</v>
      </c>
      <c r="L127" s="11">
        <f t="shared" ref="L127:U127" si="53">SUM(L3:L126)</f>
        <v>712.44</v>
      </c>
      <c r="M127" s="14">
        <f t="shared" si="53"/>
        <v>0</v>
      </c>
      <c r="N127" s="14">
        <f t="shared" si="53"/>
        <v>160.51999999999998</v>
      </c>
      <c r="O127" s="14">
        <f t="shared" si="53"/>
        <v>308.95999999999998</v>
      </c>
      <c r="P127" s="30">
        <f t="shared" si="53"/>
        <v>469.48</v>
      </c>
      <c r="Q127" s="14">
        <f t="shared" si="53"/>
        <v>0</v>
      </c>
      <c r="R127" s="12">
        <f t="shared" si="53"/>
        <v>1382.09</v>
      </c>
      <c r="S127" s="14">
        <f t="shared" si="53"/>
        <v>467.00999999999993</v>
      </c>
      <c r="T127" s="14">
        <f t="shared" si="53"/>
        <v>441.51</v>
      </c>
      <c r="U127" s="14">
        <f t="shared" si="53"/>
        <v>143.84</v>
      </c>
      <c r="V127" s="28"/>
    </row>
    <row r="128" spans="1:26" x14ac:dyDescent="0.25">
      <c r="J128" s="9"/>
      <c r="L128" s="13"/>
      <c r="M128" s="21"/>
      <c r="N128" s="13"/>
      <c r="O128" s="13"/>
      <c r="P128" s="13"/>
      <c r="Q128" s="21"/>
      <c r="R128" s="13"/>
      <c r="S128" s="13"/>
      <c r="T128" s="21"/>
      <c r="U128" s="13"/>
    </row>
    <row r="131" spans="11:12" x14ac:dyDescent="0.25">
      <c r="K131" s="15" t="s">
        <v>219</v>
      </c>
      <c r="L131" s="16">
        <f>(R127-L127)-(O127+T127)</f>
        <v>-80.820000000000164</v>
      </c>
    </row>
  </sheetData>
  <mergeCells count="1">
    <mergeCell ref="A1:Z1"/>
  </mergeCells>
  <dataValidations count="1">
    <dataValidation type="list" allowBlank="1" showInputMessage="1" showErrorMessage="1" sqref="K3:K126" xr:uid="{00000000-0002-0000-0000-000000000000}">
      <formula1>$X$2:$X$3</formula1>
    </dataValidation>
  </dataValidations>
  <pageMargins left="0.7" right="0.7" top="0.75" bottom="0.75" header="0.3" footer="0.3"/>
  <pageSetup paperSize="3"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B3" sqref="B3"/>
    </sheetView>
  </sheetViews>
  <sheetFormatPr defaultRowHeight="15" x14ac:dyDescent="0.25"/>
  <cols>
    <col min="2" max="2" width="30.140625" customWidth="1"/>
    <col min="3" max="3" width="136.7109375" style="1" customWidth="1"/>
  </cols>
  <sheetData>
    <row r="2" spans="2:3" x14ac:dyDescent="0.25">
      <c r="B2" s="2" t="s">
        <v>155</v>
      </c>
      <c r="C2" s="3" t="s">
        <v>170</v>
      </c>
    </row>
    <row r="3" spans="2:3" ht="30" x14ac:dyDescent="0.25">
      <c r="B3" t="s">
        <v>156</v>
      </c>
      <c r="C3" s="1" t="s">
        <v>265</v>
      </c>
    </row>
    <row r="4" spans="2:3" ht="30" x14ac:dyDescent="0.25">
      <c r="B4" t="s">
        <v>157</v>
      </c>
      <c r="C4" s="1" t="s">
        <v>266</v>
      </c>
    </row>
    <row r="5" spans="2:3" x14ac:dyDescent="0.25">
      <c r="B5" t="s">
        <v>158</v>
      </c>
      <c r="C5" s="1" t="s">
        <v>267</v>
      </c>
    </row>
    <row r="6" spans="2:3" x14ac:dyDescent="0.25">
      <c r="B6" t="s">
        <v>159</v>
      </c>
      <c r="C6" s="1" t="s">
        <v>268</v>
      </c>
    </row>
    <row r="7" spans="2:3" x14ac:dyDescent="0.25">
      <c r="B7" t="s">
        <v>160</v>
      </c>
      <c r="C7" s="1" t="s">
        <v>269</v>
      </c>
    </row>
    <row r="8" spans="2:3" x14ac:dyDescent="0.25">
      <c r="B8" t="s">
        <v>161</v>
      </c>
      <c r="C8" s="1" t="s">
        <v>270</v>
      </c>
    </row>
    <row r="9" spans="2:3" ht="30" x14ac:dyDescent="0.25">
      <c r="B9" t="s">
        <v>162</v>
      </c>
      <c r="C9" s="1" t="s">
        <v>271</v>
      </c>
    </row>
    <row r="10" spans="2:3" x14ac:dyDescent="0.25">
      <c r="B10" t="s">
        <v>163</v>
      </c>
      <c r="C10" s="4" t="s">
        <v>264</v>
      </c>
    </row>
    <row r="11" spans="2:3" ht="30" x14ac:dyDescent="0.25">
      <c r="B11" t="s">
        <v>164</v>
      </c>
      <c r="C11" s="1" t="s">
        <v>167</v>
      </c>
    </row>
    <row r="12" spans="2:3" x14ac:dyDescent="0.25">
      <c r="B12" t="s">
        <v>165</v>
      </c>
      <c r="C12" s="1" t="s">
        <v>168</v>
      </c>
    </row>
    <row r="13" spans="2:3" ht="30" x14ac:dyDescent="0.25">
      <c r="B13" t="s">
        <v>166</v>
      </c>
      <c r="C13" s="1" t="s">
        <v>169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topLeftCell="B1" zoomScaleNormal="100" workbookViewId="0">
      <selection activeCell="C2" sqref="C2"/>
    </sheetView>
  </sheetViews>
  <sheetFormatPr defaultRowHeight="15" x14ac:dyDescent="0.25"/>
  <cols>
    <col min="2" max="2" width="15.85546875" customWidth="1"/>
    <col min="6" max="6" width="10.42578125" bestFit="1" customWidth="1"/>
    <col min="8" max="8" width="9.140625" style="17"/>
  </cols>
  <sheetData>
    <row r="1" spans="2:8" x14ac:dyDescent="0.25">
      <c r="B1" s="42" t="s">
        <v>272</v>
      </c>
      <c r="C1" s="42"/>
      <c r="D1" s="42"/>
      <c r="E1" s="42"/>
      <c r="F1" s="42"/>
      <c r="G1" s="42"/>
      <c r="H1" s="42"/>
    </row>
    <row r="2" spans="2:8" x14ac:dyDescent="0.25">
      <c r="B2" s="5" t="s">
        <v>155</v>
      </c>
      <c r="C2" s="5" t="s">
        <v>222</v>
      </c>
      <c r="D2" s="5" t="s">
        <v>223</v>
      </c>
      <c r="E2" s="5" t="s">
        <v>224</v>
      </c>
      <c r="F2" s="5" t="s">
        <v>225</v>
      </c>
      <c r="G2" s="5" t="s">
        <v>226</v>
      </c>
      <c r="H2" s="36" t="s">
        <v>227</v>
      </c>
    </row>
    <row r="3" spans="2:8" x14ac:dyDescent="0.25">
      <c r="B3" s="5" t="s">
        <v>17</v>
      </c>
      <c r="C3" s="5">
        <v>33</v>
      </c>
      <c r="D3" s="5">
        <v>0.5</v>
      </c>
      <c r="E3" s="5">
        <v>10</v>
      </c>
      <c r="F3" s="5">
        <f>E3*D3</f>
        <v>5</v>
      </c>
      <c r="G3" s="5">
        <f>F3*C3</f>
        <v>165</v>
      </c>
      <c r="H3" s="36">
        <f>G3*0.037</f>
        <v>6.1049999999999995</v>
      </c>
    </row>
    <row r="4" spans="2:8" x14ac:dyDescent="0.25">
      <c r="B4" s="5" t="s">
        <v>22</v>
      </c>
      <c r="C4" s="5">
        <v>2</v>
      </c>
      <c r="D4" s="5">
        <v>0.3</v>
      </c>
      <c r="E4" s="5">
        <v>10</v>
      </c>
      <c r="F4" s="5">
        <f t="shared" ref="F4:F26" si="0">E4*D4</f>
        <v>3</v>
      </c>
      <c r="G4" s="5">
        <f t="shared" ref="G4:G26" si="1">F4*C4</f>
        <v>6</v>
      </c>
      <c r="H4" s="36">
        <f t="shared" ref="H4:H26" si="2">G4*0.037</f>
        <v>0.22199999999999998</v>
      </c>
    </row>
    <row r="5" spans="2:8" x14ac:dyDescent="0.25">
      <c r="B5" s="5" t="s">
        <v>24</v>
      </c>
      <c r="C5" s="5">
        <v>30</v>
      </c>
      <c r="D5" s="5">
        <v>0.5</v>
      </c>
      <c r="E5" s="5">
        <v>15</v>
      </c>
      <c r="F5" s="5">
        <f t="shared" si="0"/>
        <v>7.5</v>
      </c>
      <c r="G5" s="5">
        <f t="shared" si="1"/>
        <v>225</v>
      </c>
      <c r="H5" s="36">
        <f t="shared" si="2"/>
        <v>8.3249999999999993</v>
      </c>
    </row>
    <row r="6" spans="2:8" x14ac:dyDescent="0.25">
      <c r="B6" s="5" t="s">
        <v>26</v>
      </c>
      <c r="C6" s="5">
        <v>10</v>
      </c>
      <c r="D6" s="5">
        <v>0.3</v>
      </c>
      <c r="E6" s="5">
        <v>15</v>
      </c>
      <c r="F6" s="5">
        <f t="shared" si="0"/>
        <v>4.5</v>
      </c>
      <c r="G6" s="5">
        <f t="shared" si="1"/>
        <v>45</v>
      </c>
      <c r="H6" s="36">
        <f t="shared" si="2"/>
        <v>1.6649999999999998</v>
      </c>
    </row>
    <row r="7" spans="2:8" x14ac:dyDescent="0.25">
      <c r="B7" s="5" t="s">
        <v>27</v>
      </c>
      <c r="C7" s="5">
        <v>29</v>
      </c>
      <c r="D7" s="5">
        <v>0.5</v>
      </c>
      <c r="E7" s="5">
        <v>15</v>
      </c>
      <c r="F7" s="5">
        <f t="shared" si="0"/>
        <v>7.5</v>
      </c>
      <c r="G7" s="5">
        <f t="shared" si="1"/>
        <v>217.5</v>
      </c>
      <c r="H7" s="36">
        <f t="shared" si="2"/>
        <v>8.0474999999999994</v>
      </c>
    </row>
    <row r="8" spans="2:8" x14ac:dyDescent="0.25">
      <c r="B8" s="5" t="s">
        <v>228</v>
      </c>
      <c r="C8" s="5">
        <v>20</v>
      </c>
      <c r="D8" s="5">
        <v>0.5</v>
      </c>
      <c r="E8" s="5">
        <v>15</v>
      </c>
      <c r="F8" s="5">
        <f t="shared" si="0"/>
        <v>7.5</v>
      </c>
      <c r="G8" s="5">
        <f t="shared" si="1"/>
        <v>150</v>
      </c>
      <c r="H8" s="36">
        <f t="shared" si="2"/>
        <v>5.55</v>
      </c>
    </row>
    <row r="9" spans="2:8" x14ac:dyDescent="0.25">
      <c r="B9" s="5" t="s">
        <v>65</v>
      </c>
      <c r="C9" s="5">
        <v>12</v>
      </c>
      <c r="D9" s="5">
        <v>0.3</v>
      </c>
      <c r="E9" s="5">
        <v>15</v>
      </c>
      <c r="F9" s="5">
        <f t="shared" si="0"/>
        <v>4.5</v>
      </c>
      <c r="G9" s="5">
        <f t="shared" si="1"/>
        <v>54</v>
      </c>
      <c r="H9" s="36">
        <f t="shared" si="2"/>
        <v>1.998</v>
      </c>
    </row>
    <row r="10" spans="2:8" x14ac:dyDescent="0.25">
      <c r="B10" s="5" t="s">
        <v>66</v>
      </c>
      <c r="C10" s="5">
        <v>72</v>
      </c>
      <c r="D10" s="5">
        <v>0.5</v>
      </c>
      <c r="E10" s="5">
        <v>20</v>
      </c>
      <c r="F10" s="5">
        <f t="shared" si="0"/>
        <v>10</v>
      </c>
      <c r="G10" s="5">
        <f t="shared" si="1"/>
        <v>720</v>
      </c>
      <c r="H10" s="36">
        <f t="shared" si="2"/>
        <v>26.639999999999997</v>
      </c>
    </row>
    <row r="11" spans="2:8" x14ac:dyDescent="0.25">
      <c r="B11" s="5" t="s">
        <v>212</v>
      </c>
      <c r="C11" s="5">
        <v>54</v>
      </c>
      <c r="D11" s="5">
        <v>0.5</v>
      </c>
      <c r="E11" s="5">
        <v>20</v>
      </c>
      <c r="F11" s="5">
        <f t="shared" si="0"/>
        <v>10</v>
      </c>
      <c r="G11" s="5">
        <f t="shared" si="1"/>
        <v>540</v>
      </c>
      <c r="H11" s="36">
        <f t="shared" si="2"/>
        <v>19.98</v>
      </c>
    </row>
    <row r="12" spans="2:8" x14ac:dyDescent="0.25">
      <c r="B12" s="5" t="s">
        <v>81</v>
      </c>
      <c r="C12" s="5">
        <v>4</v>
      </c>
      <c r="D12" s="5">
        <v>0.3</v>
      </c>
      <c r="E12" s="5">
        <v>20</v>
      </c>
      <c r="F12" s="5">
        <f t="shared" si="0"/>
        <v>6</v>
      </c>
      <c r="G12" s="5">
        <f t="shared" si="1"/>
        <v>24</v>
      </c>
      <c r="H12" s="36">
        <f t="shared" si="2"/>
        <v>0.8879999999999999</v>
      </c>
    </row>
    <row r="13" spans="2:8" x14ac:dyDescent="0.25">
      <c r="B13" s="5" t="s">
        <v>82</v>
      </c>
      <c r="C13" s="5">
        <v>54</v>
      </c>
      <c r="D13" s="5">
        <v>0.5</v>
      </c>
      <c r="E13" s="5">
        <v>20</v>
      </c>
      <c r="F13" s="5">
        <f t="shared" si="0"/>
        <v>10</v>
      </c>
      <c r="G13" s="5">
        <f t="shared" si="1"/>
        <v>540</v>
      </c>
      <c r="H13" s="36">
        <f t="shared" si="2"/>
        <v>19.98</v>
      </c>
    </row>
    <row r="14" spans="2:8" x14ac:dyDescent="0.25">
      <c r="B14" s="5" t="s">
        <v>87</v>
      </c>
      <c r="C14" s="5">
        <v>11</v>
      </c>
      <c r="D14" s="5">
        <v>0.3</v>
      </c>
      <c r="E14" s="5">
        <v>20</v>
      </c>
      <c r="F14" s="5">
        <f t="shared" si="0"/>
        <v>6</v>
      </c>
      <c r="G14" s="5">
        <f t="shared" si="1"/>
        <v>66</v>
      </c>
      <c r="H14" s="36">
        <f t="shared" si="2"/>
        <v>2.4419999999999997</v>
      </c>
    </row>
    <row r="15" spans="2:8" x14ac:dyDescent="0.25">
      <c r="B15" s="5" t="s">
        <v>213</v>
      </c>
      <c r="C15" s="5">
        <v>23</v>
      </c>
      <c r="D15" s="5">
        <v>0.5</v>
      </c>
      <c r="E15" s="5">
        <v>20</v>
      </c>
      <c r="F15" s="5">
        <f t="shared" si="0"/>
        <v>10</v>
      </c>
      <c r="G15" s="5">
        <f t="shared" si="1"/>
        <v>230</v>
      </c>
      <c r="H15" s="36">
        <f t="shared" si="2"/>
        <v>8.51</v>
      </c>
    </row>
    <row r="16" spans="2:8" x14ac:dyDescent="0.25">
      <c r="B16" s="5" t="s">
        <v>100</v>
      </c>
      <c r="C16" s="5">
        <v>6</v>
      </c>
      <c r="D16" s="5">
        <v>0.3</v>
      </c>
      <c r="E16" s="5">
        <v>20</v>
      </c>
      <c r="F16" s="5">
        <f t="shared" si="0"/>
        <v>6</v>
      </c>
      <c r="G16" s="5">
        <f t="shared" si="1"/>
        <v>36</v>
      </c>
      <c r="H16" s="36">
        <f t="shared" si="2"/>
        <v>1.3319999999999999</v>
      </c>
    </row>
    <row r="17" spans="2:8" x14ac:dyDescent="0.25">
      <c r="B17" s="5" t="s">
        <v>101</v>
      </c>
      <c r="C17" s="5">
        <v>57</v>
      </c>
      <c r="D17" s="5">
        <v>0.5</v>
      </c>
      <c r="E17" s="5">
        <v>25</v>
      </c>
      <c r="F17" s="5">
        <f t="shared" si="0"/>
        <v>12.5</v>
      </c>
      <c r="G17" s="5">
        <f t="shared" si="1"/>
        <v>712.5</v>
      </c>
      <c r="H17" s="36">
        <f t="shared" si="2"/>
        <v>26.362499999999997</v>
      </c>
    </row>
    <row r="18" spans="2:8" x14ac:dyDescent="0.25">
      <c r="B18" s="5" t="s">
        <v>105</v>
      </c>
      <c r="C18" s="5">
        <v>10</v>
      </c>
      <c r="D18" s="5">
        <v>0.3</v>
      </c>
      <c r="E18" s="5">
        <v>25</v>
      </c>
      <c r="F18" s="5">
        <f t="shared" si="0"/>
        <v>7.5</v>
      </c>
      <c r="G18" s="5">
        <f t="shared" si="1"/>
        <v>75</v>
      </c>
      <c r="H18" s="36">
        <f t="shared" si="2"/>
        <v>2.7749999999999999</v>
      </c>
    </row>
    <row r="19" spans="2:8" x14ac:dyDescent="0.25">
      <c r="B19" s="5" t="s">
        <v>216</v>
      </c>
      <c r="C19" s="5">
        <v>27</v>
      </c>
      <c r="D19" s="5">
        <v>0.5</v>
      </c>
      <c r="E19" s="5">
        <v>25</v>
      </c>
      <c r="F19" s="5">
        <f t="shared" si="0"/>
        <v>12.5</v>
      </c>
      <c r="G19" s="5">
        <f t="shared" si="1"/>
        <v>337.5</v>
      </c>
      <c r="H19" s="36">
        <f t="shared" si="2"/>
        <v>12.487499999999999</v>
      </c>
    </row>
    <row r="20" spans="2:8" x14ac:dyDescent="0.25">
      <c r="B20" s="5" t="s">
        <v>113</v>
      </c>
      <c r="C20" s="5">
        <v>24</v>
      </c>
      <c r="D20" s="5">
        <v>0.3</v>
      </c>
      <c r="E20" s="5">
        <v>25</v>
      </c>
      <c r="F20" s="5">
        <f t="shared" si="0"/>
        <v>7.5</v>
      </c>
      <c r="G20" s="5">
        <f t="shared" si="1"/>
        <v>180</v>
      </c>
      <c r="H20" s="36">
        <f t="shared" si="2"/>
        <v>6.6599999999999993</v>
      </c>
    </row>
    <row r="21" spans="2:8" x14ac:dyDescent="0.25">
      <c r="B21" s="5" t="s">
        <v>218</v>
      </c>
      <c r="C21" s="5">
        <v>132</v>
      </c>
      <c r="D21" s="5">
        <v>0.5</v>
      </c>
      <c r="E21" s="5">
        <v>30</v>
      </c>
      <c r="F21" s="5">
        <f t="shared" si="0"/>
        <v>15</v>
      </c>
      <c r="G21" s="5">
        <f t="shared" si="1"/>
        <v>1980</v>
      </c>
      <c r="H21" s="36">
        <f t="shared" si="2"/>
        <v>73.259999999999991</v>
      </c>
    </row>
    <row r="22" spans="2:8" x14ac:dyDescent="0.25">
      <c r="B22" s="5" t="s">
        <v>126</v>
      </c>
      <c r="C22" s="5">
        <v>5</v>
      </c>
      <c r="D22" s="5">
        <v>0.3</v>
      </c>
      <c r="E22" s="5">
        <v>30</v>
      </c>
      <c r="F22" s="5">
        <f t="shared" si="0"/>
        <v>9</v>
      </c>
      <c r="G22" s="5">
        <f t="shared" si="1"/>
        <v>45</v>
      </c>
      <c r="H22" s="36">
        <f t="shared" si="2"/>
        <v>1.6649999999999998</v>
      </c>
    </row>
    <row r="23" spans="2:8" x14ac:dyDescent="0.25">
      <c r="B23" s="5" t="s">
        <v>128</v>
      </c>
      <c r="C23" s="5">
        <v>48</v>
      </c>
      <c r="D23" s="5">
        <v>0.5</v>
      </c>
      <c r="E23" s="5">
        <v>20</v>
      </c>
      <c r="F23" s="5">
        <f t="shared" si="0"/>
        <v>10</v>
      </c>
      <c r="G23" s="5">
        <f t="shared" si="1"/>
        <v>480</v>
      </c>
      <c r="H23" s="36">
        <f t="shared" si="2"/>
        <v>17.759999999999998</v>
      </c>
    </row>
    <row r="24" spans="2:8" x14ac:dyDescent="0.25">
      <c r="B24" s="5" t="s">
        <v>134</v>
      </c>
      <c r="C24" s="5">
        <v>4</v>
      </c>
      <c r="D24" s="5">
        <v>0.3</v>
      </c>
      <c r="E24" s="5">
        <v>30</v>
      </c>
      <c r="F24" s="5">
        <f t="shared" si="0"/>
        <v>9</v>
      </c>
      <c r="G24" s="5">
        <f t="shared" si="1"/>
        <v>36</v>
      </c>
      <c r="H24" s="36">
        <f t="shared" si="2"/>
        <v>1.3319999999999999</v>
      </c>
    </row>
    <row r="25" spans="2:8" x14ac:dyDescent="0.25">
      <c r="B25" s="5" t="s">
        <v>136</v>
      </c>
      <c r="C25" s="5">
        <v>40</v>
      </c>
      <c r="D25" s="5">
        <v>0.5</v>
      </c>
      <c r="E25" s="5">
        <v>30</v>
      </c>
      <c r="F25" s="5">
        <f t="shared" si="0"/>
        <v>15</v>
      </c>
      <c r="G25" s="5">
        <f t="shared" si="1"/>
        <v>600</v>
      </c>
      <c r="H25" s="36">
        <f t="shared" si="2"/>
        <v>22.2</v>
      </c>
    </row>
    <row r="26" spans="2:8" ht="15.75" thickBot="1" x14ac:dyDescent="0.3">
      <c r="B26" s="29" t="s">
        <v>153</v>
      </c>
      <c r="C26" s="29">
        <v>11</v>
      </c>
      <c r="D26" s="29">
        <v>0.5</v>
      </c>
      <c r="E26" s="29">
        <v>30</v>
      </c>
      <c r="F26" s="29">
        <f t="shared" si="0"/>
        <v>15</v>
      </c>
      <c r="G26" s="29">
        <f t="shared" si="1"/>
        <v>165</v>
      </c>
      <c r="H26" s="37">
        <f t="shared" si="2"/>
        <v>6.1049999999999995</v>
      </c>
    </row>
    <row r="27" spans="2:8" ht="15.75" thickBot="1" x14ac:dyDescent="0.3">
      <c r="B27" s="40" t="s">
        <v>229</v>
      </c>
      <c r="C27" s="41"/>
      <c r="D27" s="41"/>
      <c r="E27" s="41"/>
      <c r="F27" s="41"/>
      <c r="G27" s="41"/>
      <c r="H27" s="38">
        <f>SUM(H3:H26)</f>
        <v>282.29149999999998</v>
      </c>
    </row>
  </sheetData>
  <mergeCells count="2">
    <mergeCell ref="B27:G27"/>
    <mergeCell ref="B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ED6BEE3DB0C3429FF392475F688987" ma:contentTypeVersion="12" ma:contentTypeDescription="Create a new document." ma:contentTypeScope="" ma:versionID="aecd3f6e903a57d2ff2d28251bb9eb82">
  <xsd:schema xmlns:xsd="http://www.w3.org/2001/XMLSchema" xmlns:xs="http://www.w3.org/2001/XMLSchema" xmlns:p="http://schemas.microsoft.com/office/2006/metadata/properties" xmlns:ns2="b9cfe71d-1174-4694-870e-3d432ff64867" xmlns:ns3="f5c7c73a-93bd-4d70-a822-a49a86848f6c" targetNamespace="http://schemas.microsoft.com/office/2006/metadata/properties" ma:root="true" ma:fieldsID="cd46a31007d0823c8a23543673268b53" ns2:_="" ns3:_="">
    <xsd:import namespace="b9cfe71d-1174-4694-870e-3d432ff64867"/>
    <xsd:import namespace="f5c7c73a-93bd-4d70-a822-a49a86848f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fe71d-1174-4694-870e-3d432ff64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c7c73a-93bd-4d70-a822-a49a86848f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74D91-AFAD-4495-9B75-87EC49F497A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B692DEE-1183-4E2A-ADAB-BFFF61673653}">
  <ds:schemaRefs>
    <ds:schemaRef ds:uri="http://schemas.microsoft.com/sharepoint/v3/contenttype/forms"/>
  </ds:schemaRefs>
</ds:datastoreItem>
</file>

<file path=customXml/itemProps3.xml><?xml version="1.0" encoding="utf-8"?>
<ds:datastoreItem xmlns:ds="http://schemas.openxmlformats.org/officeDocument/2006/customXml" ds:itemID="{1B71FF3E-2309-4D7B-93BC-85ED0175C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fe71d-1174-4694-870e-3d432ff64867"/>
    <ds:schemaRef ds:uri="f5c7c73a-93bd-4d70-a822-a49a86848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Fill Removal Calcs</vt:lpstr>
      <vt:lpstr>Design Intent</vt:lpstr>
      <vt:lpstr>Floodplain Fill</vt:lpstr>
      <vt:lpstr>'Floodplain Fill'!Print_Area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2020-01-27T19:54:46Z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0x01010049ED6BEE3DB0C3429FF392475F688987</vt:lpwstr>
  </property>
</Properties>
</file>